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1\w0133ruc\Plocha\210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 concurrentCalc="0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/>
  <c r="I9" i="12"/>
  <c r="K9" i="12"/>
  <c r="O9" i="12"/>
  <c r="Q9" i="12"/>
  <c r="V9" i="12"/>
  <c r="G12" i="12"/>
  <c r="M12" i="12"/>
  <c r="I12" i="12"/>
  <c r="K12" i="12"/>
  <c r="O12" i="12"/>
  <c r="Q12" i="12"/>
  <c r="V12" i="12"/>
  <c r="G15" i="12"/>
  <c r="M15" i="12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/>
  <c r="I20" i="12"/>
  <c r="K20" i="12"/>
  <c r="O20" i="12"/>
  <c r="Q20" i="12"/>
  <c r="V20" i="12"/>
  <c r="O21" i="12"/>
  <c r="G22" i="12"/>
  <c r="M22" i="12"/>
  <c r="M21" i="12"/>
  <c r="I22" i="12"/>
  <c r="I21" i="12"/>
  <c r="K22" i="12"/>
  <c r="K21" i="12"/>
  <c r="O22" i="12"/>
  <c r="Q22" i="12"/>
  <c r="Q21" i="12"/>
  <c r="V22" i="12"/>
  <c r="V21" i="12"/>
  <c r="O24" i="12"/>
  <c r="V24" i="12"/>
  <c r="G25" i="12"/>
  <c r="G24" i="12"/>
  <c r="I51" i="1"/>
  <c r="I25" i="12"/>
  <c r="I24" i="12"/>
  <c r="K25" i="12"/>
  <c r="K24" i="12"/>
  <c r="M25" i="12"/>
  <c r="M24" i="12"/>
  <c r="O25" i="12"/>
  <c r="Q25" i="12"/>
  <c r="Q24" i="12"/>
  <c r="V25" i="12"/>
  <c r="G27" i="12"/>
  <c r="M27" i="12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/>
  <c r="I31" i="12"/>
  <c r="K31" i="12"/>
  <c r="O31" i="12"/>
  <c r="Q31" i="12"/>
  <c r="V31" i="12"/>
  <c r="G33" i="12"/>
  <c r="M33" i="12"/>
  <c r="I33" i="12"/>
  <c r="K33" i="12"/>
  <c r="O33" i="12"/>
  <c r="Q33" i="12"/>
  <c r="V33" i="12"/>
  <c r="G34" i="12"/>
  <c r="M34" i="12"/>
  <c r="I34" i="12"/>
  <c r="K34" i="12"/>
  <c r="O34" i="12"/>
  <c r="Q34" i="12"/>
  <c r="V34" i="12"/>
  <c r="G35" i="12"/>
  <c r="M35" i="12"/>
  <c r="I35" i="12"/>
  <c r="K35" i="12"/>
  <c r="O35" i="12"/>
  <c r="Q35" i="12"/>
  <c r="V35" i="12"/>
  <c r="G36" i="12"/>
  <c r="M36" i="12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/>
  <c r="K38" i="12"/>
  <c r="V38" i="12"/>
  <c r="G39" i="12"/>
  <c r="M39" i="12"/>
  <c r="M38" i="12"/>
  <c r="I39" i="12"/>
  <c r="I38" i="12"/>
  <c r="K39" i="12"/>
  <c r="O39" i="12"/>
  <c r="O38" i="12"/>
  <c r="Q39" i="12"/>
  <c r="Q38" i="12"/>
  <c r="V39" i="12"/>
  <c r="O40" i="12"/>
  <c r="G41" i="12"/>
  <c r="M41" i="12"/>
  <c r="M40" i="12"/>
  <c r="I41" i="12"/>
  <c r="I40" i="12"/>
  <c r="K41" i="12"/>
  <c r="K40" i="12"/>
  <c r="O41" i="12"/>
  <c r="Q41" i="12"/>
  <c r="Q40" i="12"/>
  <c r="V41" i="12"/>
  <c r="V40" i="12"/>
  <c r="G45" i="12"/>
  <c r="I45" i="12"/>
  <c r="K45" i="12"/>
  <c r="M45" i="12"/>
  <c r="O45" i="12"/>
  <c r="Q45" i="12"/>
  <c r="V45" i="12"/>
  <c r="G46" i="12"/>
  <c r="G44" i="12"/>
  <c r="I55" i="1"/>
  <c r="I46" i="12"/>
  <c r="K46" i="12"/>
  <c r="O46" i="12"/>
  <c r="Q46" i="12"/>
  <c r="V46" i="12"/>
  <c r="G47" i="12"/>
  <c r="M47" i="12"/>
  <c r="I47" i="12"/>
  <c r="K47" i="12"/>
  <c r="O47" i="12"/>
  <c r="Q47" i="12"/>
  <c r="V47" i="12"/>
  <c r="G48" i="12"/>
  <c r="M48" i="12"/>
  <c r="I48" i="12"/>
  <c r="K48" i="12"/>
  <c r="O48" i="12"/>
  <c r="Q48" i="12"/>
  <c r="V48" i="12"/>
  <c r="G49" i="12"/>
  <c r="M49" i="12"/>
  <c r="I49" i="12"/>
  <c r="K49" i="12"/>
  <c r="O49" i="12"/>
  <c r="Q49" i="12"/>
  <c r="V49" i="12"/>
  <c r="G50" i="12"/>
  <c r="M50" i="12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/>
  <c r="I53" i="12"/>
  <c r="K53" i="12"/>
  <c r="O53" i="12"/>
  <c r="Q53" i="12"/>
  <c r="V53" i="12"/>
  <c r="G54" i="12"/>
  <c r="M54" i="12"/>
  <c r="I54" i="12"/>
  <c r="K54" i="12"/>
  <c r="O54" i="12"/>
  <c r="Q54" i="12"/>
  <c r="V54" i="12"/>
  <c r="G55" i="12"/>
  <c r="M55" i="12"/>
  <c r="I55" i="12"/>
  <c r="K55" i="12"/>
  <c r="O55" i="12"/>
  <c r="Q55" i="12"/>
  <c r="V55" i="12"/>
  <c r="G56" i="12"/>
  <c r="M56" i="12"/>
  <c r="I56" i="12"/>
  <c r="K56" i="12"/>
  <c r="O56" i="12"/>
  <c r="Q56" i="12"/>
  <c r="V56" i="12"/>
  <c r="G57" i="12"/>
  <c r="M57" i="12"/>
  <c r="I57" i="12"/>
  <c r="K57" i="12"/>
  <c r="O57" i="12"/>
  <c r="Q57" i="12"/>
  <c r="V57" i="12"/>
  <c r="G58" i="12"/>
  <c r="M58" i="12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/>
  <c r="I60" i="12"/>
  <c r="K60" i="12"/>
  <c r="O60" i="12"/>
  <c r="Q60" i="12"/>
  <c r="V60" i="12"/>
  <c r="G61" i="12"/>
  <c r="M61" i="12"/>
  <c r="I61" i="12"/>
  <c r="K61" i="12"/>
  <c r="O61" i="12"/>
  <c r="Q61" i="12"/>
  <c r="V61" i="12"/>
  <c r="G62" i="12"/>
  <c r="M62" i="12"/>
  <c r="I62" i="12"/>
  <c r="K62" i="12"/>
  <c r="O62" i="12"/>
  <c r="Q62" i="12"/>
  <c r="V62" i="12"/>
  <c r="G64" i="12"/>
  <c r="I64" i="12"/>
  <c r="K64" i="12"/>
  <c r="O64" i="12"/>
  <c r="Q64" i="12"/>
  <c r="V64" i="12"/>
  <c r="V63" i="12"/>
  <c r="G65" i="12"/>
  <c r="I65" i="12"/>
  <c r="K65" i="12"/>
  <c r="M65" i="12"/>
  <c r="O65" i="12"/>
  <c r="Q65" i="12"/>
  <c r="V65" i="12"/>
  <c r="G66" i="12"/>
  <c r="M66" i="12"/>
  <c r="I66" i="12"/>
  <c r="K66" i="12"/>
  <c r="O66" i="12"/>
  <c r="Q66" i="12"/>
  <c r="V66" i="12"/>
  <c r="G67" i="12"/>
  <c r="M67" i="12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/>
  <c r="I71" i="12"/>
  <c r="K71" i="12"/>
  <c r="O71" i="12"/>
  <c r="Q71" i="12"/>
  <c r="V71" i="12"/>
  <c r="G72" i="12"/>
  <c r="M72" i="12"/>
  <c r="I72" i="12"/>
  <c r="K72" i="12"/>
  <c r="O72" i="12"/>
  <c r="Q72" i="12"/>
  <c r="V72" i="12"/>
  <c r="G73" i="12"/>
  <c r="M73" i="12"/>
  <c r="I73" i="12"/>
  <c r="K73" i="12"/>
  <c r="O73" i="12"/>
  <c r="Q73" i="12"/>
  <c r="V73" i="12"/>
  <c r="G74" i="12"/>
  <c r="M74" i="12"/>
  <c r="I74" i="12"/>
  <c r="K74" i="12"/>
  <c r="O74" i="12"/>
  <c r="Q74" i="12"/>
  <c r="V74" i="12"/>
  <c r="G75" i="12"/>
  <c r="M75" i="12"/>
  <c r="I75" i="12"/>
  <c r="K75" i="12"/>
  <c r="O75" i="12"/>
  <c r="Q75" i="12"/>
  <c r="V75" i="12"/>
  <c r="G76" i="12"/>
  <c r="M76" i="12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/>
  <c r="I78" i="12"/>
  <c r="K78" i="12"/>
  <c r="O78" i="12"/>
  <c r="Q78" i="12"/>
  <c r="V78" i="12"/>
  <c r="G79" i="12"/>
  <c r="M79" i="12"/>
  <c r="I79" i="12"/>
  <c r="K79" i="12"/>
  <c r="O79" i="12"/>
  <c r="Q79" i="12"/>
  <c r="V79" i="12"/>
  <c r="G80" i="12"/>
  <c r="M80" i="12"/>
  <c r="I80" i="12"/>
  <c r="K80" i="12"/>
  <c r="O80" i="12"/>
  <c r="Q80" i="12"/>
  <c r="V80" i="12"/>
  <c r="G81" i="12"/>
  <c r="M81" i="12"/>
  <c r="I81" i="12"/>
  <c r="K81" i="12"/>
  <c r="O81" i="12"/>
  <c r="Q81" i="12"/>
  <c r="V81" i="12"/>
  <c r="G82" i="12"/>
  <c r="M82" i="12"/>
  <c r="I82" i="12"/>
  <c r="K82" i="12"/>
  <c r="O82" i="12"/>
  <c r="Q82" i="12"/>
  <c r="V82" i="12"/>
  <c r="G83" i="12"/>
  <c r="M83" i="12"/>
  <c r="I83" i="12"/>
  <c r="K83" i="12"/>
  <c r="O83" i="12"/>
  <c r="Q83" i="12"/>
  <c r="V83" i="12"/>
  <c r="G84" i="12"/>
  <c r="M84" i="12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/>
  <c r="I86" i="12"/>
  <c r="K86" i="12"/>
  <c r="O86" i="12"/>
  <c r="Q86" i="12"/>
  <c r="V86" i="12"/>
  <c r="I87" i="12"/>
  <c r="G88" i="12"/>
  <c r="G87" i="12"/>
  <c r="I59" i="1"/>
  <c r="I88" i="12"/>
  <c r="K88" i="12"/>
  <c r="K87" i="12"/>
  <c r="O88" i="12"/>
  <c r="O87" i="12"/>
  <c r="Q88" i="12"/>
  <c r="Q87" i="12"/>
  <c r="V88" i="12"/>
  <c r="V87" i="12"/>
  <c r="G90" i="12"/>
  <c r="M90" i="12"/>
  <c r="I90" i="12"/>
  <c r="K90" i="12"/>
  <c r="K89" i="12"/>
  <c r="O90" i="12"/>
  <c r="Q90" i="12"/>
  <c r="V90" i="12"/>
  <c r="G92" i="12"/>
  <c r="M92" i="12"/>
  <c r="I92" i="12"/>
  <c r="K92" i="12"/>
  <c r="O92" i="12"/>
  <c r="Q92" i="12"/>
  <c r="V92" i="12"/>
  <c r="G93" i="12"/>
  <c r="M93" i="12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/>
  <c r="I97" i="12"/>
  <c r="K97" i="12"/>
  <c r="O97" i="12"/>
  <c r="Q97" i="12"/>
  <c r="V97" i="12"/>
  <c r="G99" i="12"/>
  <c r="I99" i="12"/>
  <c r="K99" i="12"/>
  <c r="K98" i="12"/>
  <c r="O99" i="12"/>
  <c r="Q99" i="12"/>
  <c r="V99" i="12"/>
  <c r="G101" i="12"/>
  <c r="M101" i="12"/>
  <c r="I101" i="12"/>
  <c r="K101" i="12"/>
  <c r="O101" i="12"/>
  <c r="Q101" i="12"/>
  <c r="V101" i="12"/>
  <c r="G103" i="12"/>
  <c r="M103" i="12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/>
  <c r="I106" i="12"/>
  <c r="K106" i="12"/>
  <c r="O106" i="12"/>
  <c r="Q106" i="12"/>
  <c r="V106" i="12"/>
  <c r="G108" i="12"/>
  <c r="M108" i="12"/>
  <c r="I108" i="12"/>
  <c r="K108" i="12"/>
  <c r="O108" i="12"/>
  <c r="Q108" i="12"/>
  <c r="V108" i="12"/>
  <c r="V107" i="12"/>
  <c r="G110" i="12"/>
  <c r="M110" i="12"/>
  <c r="I110" i="12"/>
  <c r="K110" i="12"/>
  <c r="O110" i="12"/>
  <c r="Q110" i="12"/>
  <c r="V110" i="12"/>
  <c r="K111" i="12"/>
  <c r="V111" i="12"/>
  <c r="G112" i="12"/>
  <c r="M112" i="12"/>
  <c r="M111" i="12"/>
  <c r="I112" i="12"/>
  <c r="I111" i="12"/>
  <c r="K112" i="12"/>
  <c r="O112" i="12"/>
  <c r="O111" i="12"/>
  <c r="Q112" i="12"/>
  <c r="Q111" i="12"/>
  <c r="V112" i="12"/>
  <c r="G114" i="12"/>
  <c r="M114" i="12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/>
  <c r="I116" i="12"/>
  <c r="K116" i="12"/>
  <c r="O116" i="12"/>
  <c r="Q116" i="12"/>
  <c r="V116" i="12"/>
  <c r="G117" i="12"/>
  <c r="M117" i="12"/>
  <c r="I117" i="12"/>
  <c r="K117" i="12"/>
  <c r="O117" i="12"/>
  <c r="Q117" i="12"/>
  <c r="V117" i="12"/>
  <c r="G118" i="12"/>
  <c r="M118" i="12"/>
  <c r="I118" i="12"/>
  <c r="K118" i="12"/>
  <c r="O118" i="12"/>
  <c r="Q118" i="12"/>
  <c r="V118" i="12"/>
  <c r="G119" i="12"/>
  <c r="M119" i="12"/>
  <c r="I119" i="12"/>
  <c r="K119" i="12"/>
  <c r="O119" i="12"/>
  <c r="Q119" i="12"/>
  <c r="V119" i="12"/>
  <c r="G121" i="12"/>
  <c r="M121" i="12"/>
  <c r="I121" i="12"/>
  <c r="K121" i="12"/>
  <c r="O121" i="12"/>
  <c r="Q121" i="12"/>
  <c r="V121" i="12"/>
  <c r="G122" i="12"/>
  <c r="M122" i="12"/>
  <c r="I122" i="12"/>
  <c r="K122" i="12"/>
  <c r="O122" i="12"/>
  <c r="Q122" i="12"/>
  <c r="Q120" i="12"/>
  <c r="V122" i="12"/>
  <c r="G123" i="12"/>
  <c r="M123" i="12"/>
  <c r="I123" i="12"/>
  <c r="K123" i="12"/>
  <c r="O123" i="12"/>
  <c r="Q123" i="12"/>
  <c r="V123" i="12"/>
  <c r="AF125" i="12"/>
  <c r="I20" i="1"/>
  <c r="K107" i="12"/>
  <c r="Q51" i="12"/>
  <c r="I113" i="12"/>
  <c r="I120" i="12"/>
  <c r="K113" i="12"/>
  <c r="G68" i="12"/>
  <c r="I58" i="1"/>
  <c r="G63" i="12"/>
  <c r="I57" i="1"/>
  <c r="G51" i="12"/>
  <c r="I56" i="1"/>
  <c r="G26" i="12"/>
  <c r="I52" i="1"/>
  <c r="K8" i="12"/>
  <c r="O44" i="12"/>
  <c r="V26" i="12"/>
  <c r="O120" i="12"/>
  <c r="Q113" i="12"/>
  <c r="G41" i="1"/>
  <c r="G39" i="1"/>
  <c r="G42" i="1"/>
  <c r="G25" i="1"/>
  <c r="A25" i="1"/>
  <c r="A26" i="1"/>
  <c r="G26" i="1"/>
  <c r="K120" i="12"/>
  <c r="G111" i="12"/>
  <c r="I63" i="1"/>
  <c r="I18" i="1"/>
  <c r="V98" i="12"/>
  <c r="V89" i="12"/>
  <c r="O68" i="12"/>
  <c r="I51" i="12"/>
  <c r="O51" i="12"/>
  <c r="O8" i="12"/>
  <c r="G40" i="1"/>
  <c r="V120" i="12"/>
  <c r="V113" i="12"/>
  <c r="M107" i="12"/>
  <c r="G98" i="12"/>
  <c r="I61" i="1"/>
  <c r="K68" i="12"/>
  <c r="Q68" i="12"/>
  <c r="I68" i="12"/>
  <c r="Q63" i="12"/>
  <c r="I63" i="12"/>
  <c r="O63" i="12"/>
  <c r="K51" i="12"/>
  <c r="K44" i="12"/>
  <c r="Q44" i="12"/>
  <c r="I44" i="12"/>
  <c r="G40" i="12"/>
  <c r="I54" i="1"/>
  <c r="O26" i="12"/>
  <c r="G21" i="12"/>
  <c r="I50" i="1"/>
  <c r="V8" i="12"/>
  <c r="I8" i="12"/>
  <c r="O113" i="12"/>
  <c r="G113" i="12"/>
  <c r="I64" i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/>
  <c r="I19" i="1"/>
  <c r="M115" i="12"/>
  <c r="M113" i="12"/>
  <c r="G107" i="12"/>
  <c r="I62" i="1"/>
  <c r="M99" i="12"/>
  <c r="M98" i="12"/>
  <c r="G89" i="12"/>
  <c r="I60" i="1"/>
  <c r="M88" i="12"/>
  <c r="M87" i="12"/>
  <c r="M64" i="12"/>
  <c r="M63" i="12"/>
  <c r="M52" i="12"/>
  <c r="M51" i="12"/>
  <c r="M29" i="12"/>
  <c r="M26" i="12"/>
  <c r="M17" i="12"/>
  <c r="M70" i="12"/>
  <c r="M68" i="12"/>
  <c r="M46" i="12"/>
  <c r="M44" i="12"/>
  <c r="J28" i="1"/>
  <c r="J26" i="1"/>
  <c r="G38" i="1"/>
  <c r="F38" i="1"/>
  <c r="H32" i="1"/>
  <c r="J23" i="1"/>
  <c r="J24" i="1"/>
  <c r="J25" i="1"/>
  <c r="J27" i="1"/>
  <c r="E24" i="1"/>
  <c r="E26" i="1"/>
  <c r="I17" i="1"/>
  <c r="I49" i="1"/>
  <c r="G125" i="12"/>
  <c r="F40" i="1"/>
  <c r="H40" i="1"/>
  <c r="I40" i="1"/>
  <c r="F39" i="1"/>
  <c r="F41" i="1"/>
  <c r="H41" i="1"/>
  <c r="I41" i="1"/>
  <c r="I16" i="1"/>
  <c r="I21" i="1"/>
  <c r="I66" i="1"/>
  <c r="F42" i="1"/>
  <c r="H39" i="1"/>
  <c r="I39" i="1"/>
  <c r="I42" i="1"/>
  <c r="H42" i="1"/>
  <c r="G23" i="1"/>
  <c r="A23" i="1"/>
  <c r="A24" i="1"/>
  <c r="G24" i="1"/>
  <c r="A27" i="1"/>
  <c r="A29" i="1"/>
  <c r="G29" i="1"/>
  <c r="G27" i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/>
  <c r="J56" i="1"/>
  <c r="J40" i="1"/>
  <c r="J41" i="1"/>
  <c r="J39" i="1"/>
  <c r="J4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<sst xmlns="http://schemas.openxmlformats.org/spreadsheetml/2006/main" count="758" uniqueCount="322">
  <si>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</si>
  <si>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</si>
  <si>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</si>
  <si>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</si>
  <si>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</si>
  <si>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</si>
  <si>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</si>
  <si>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</si>
  <si>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</si>
  <si>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</si>
  <si>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</si>
  <si>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</si>
  <si>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</si>
  <si>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</si>
  <si>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</si>
  <si>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</si>
  <si>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</si>
  <si>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</si>
  <si>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</si>
  <si>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</si>
  <si>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</si>
  <si>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</si>
  <si>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</si>
  <si>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</si>
  <si>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</si>
  <si>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</si>
  <si>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</si>
  <si>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</si>
  <si>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</si>
  <si>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</si>
  <si>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</si>
  <si>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</si>
  <si>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</si>
  <si>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</si>
  <si>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</si>
  <si>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</si>
  <si>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</si>
  <si>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</si>
  <si>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</si>
  <si>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</si>
  <si>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</si>
  <si>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</si>
  <si>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</si>
  <si>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</si>
  <si>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</si>
  <si>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</si>
  <si>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</si>
  <si>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</si>
  <si>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</si>
  <si>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</si>
  <si>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</si>
  <si>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</si>
  <si>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</si>
  <si>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</si>
  <si>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</si>
  <si>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</si>
  <si>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</si>
  <si>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</si>
  <si>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</si>
  <si>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</si>
  <si>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</si>
  <si>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</si>
  <si>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</si>
  <si>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</si>
  <si>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</si>
  <si>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</si>
  <si>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</si>
  <si>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</si>
  <si>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</si>
  <si>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</si>
  <si>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</si>
  <si>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</si>
  <si>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</si>
  <si>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</si>
  <si>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</si>
  <si>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</si>
  <si>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</si>
  <si>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</si>
  <si>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</si>
  <si>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</si>
  <si>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</si>
  <si>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</si>
  <si>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</si>
  <si>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</si>
  <si>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</si>
  <si>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</si>
  <si>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</si>
  <si>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</si>
  <si>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</si>
  <si>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</si>
  <si>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</si>
  <si>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</si>
  <si>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</si>
  <si>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</si>
  <si>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</si>
  <si>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</si>
  <si>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</si>
  <si>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</si>
  <si>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</si>
  <si>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</si>
  <si>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</si>
  <si>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</si>
  <si>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</si>
  <si>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</si>
  <si>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</si>
  <si>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</si>
  <si>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</si>
  <si>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</si>
  <si>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</si>
  <si>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</si>
  <si>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</si>
  <si>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</si>
  <si>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</si>
  <si>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</si>
  <si>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</si>
  <si>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</si>
  <si>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</si>
  <si>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RTS 18/ I</t>
  </si>
  <si>
    <t>POL1_1</t>
  </si>
  <si>
    <t>50 mm tl. : (0,8+0,86)*2,65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</si>
  <si>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</si>
  <si>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</si>
  <si>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</si>
  <si>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</si>
  <si>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</si>
  <si>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</si>
  <si>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</si>
  <si>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</si>
  <si>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</si>
  <si>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</si>
  <si>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</si>
  <si>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</si>
  <si>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</si>
  <si>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</si>
  <si>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</si>
  <si>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</si>
  <si>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</si>
  <si>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</si>
  <si>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</si>
  <si>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</si>
  <si>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</si>
  <si>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</si>
  <si>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</si>
  <si>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</si>
  <si>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</si>
  <si>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</si>
  <si>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</si>
  <si>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</si>
  <si>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</si>
  <si>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</si>
  <si>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</si>
  <si>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</si>
  <si>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</si>
  <si>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</si>
  <si>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</si>
  <si>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</si>
  <si>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</si>
  <si>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</si>
  <si>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</si>
  <si>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</si>
  <si>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</si>
  <si>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</si>
  <si>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</si>
  <si>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</si>
  <si>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</si>
  <si>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</si>
  <si>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</si>
  <si>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</si>
  <si>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</si>
  <si>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</si>
  <si>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</si>
  <si>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</si>
  <si>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</si>
  <si>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</si>
  <si>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</si>
  <si>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</si>
  <si>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</si>
  <si>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</si>
  <si>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</si>
  <si>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</si>
  <si>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</si>
  <si>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</si>
  <si>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</si>
  <si>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</si>
  <si>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</si>
  <si>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</si>
  <si>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</si>
  <si>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</si>
  <si>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</si>
  <si>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</si>
  <si>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</si>
  <si>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</si>
  <si>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</si>
  <si>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</si>
  <si>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</si>
  <si>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</si>
  <si>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</si>
  <si>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</si>
  <si>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</si>
  <si>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</si>
  <si>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</si>
  <si>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</si>
  <si>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</si>
  <si>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</si>
  <si>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</si>
  <si>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</si>
  <si>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</si>
  <si>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</si>
  <si>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</si>
  <si>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</si>
  <si>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</si>
  <si>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</si>
  <si>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</si>
  <si>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</si>
  <si>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</si>
  <si>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</si>
  <si>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</si>
  <si>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</si>
  <si>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</si>
  <si>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</si>
  <si>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</si>
  <si>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</si>
  <si>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</si>
  <si>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</si>
  <si>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</si>
  <si>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</si>
  <si>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</si>
  <si>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</si>
  <si>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725860180</t>
  </si>
  <si>
    <t>Sifon pračkový HL400, D 40/50 mm nerezový</t>
  </si>
  <si>
    <t>725860213</t>
  </si>
  <si>
    <t>725pc01</t>
  </si>
  <si>
    <t>725pc02</t>
  </si>
  <si>
    <t>725pc03</t>
  </si>
  <si>
    <t>Roltechnik</t>
  </si>
  <si>
    <t>Ventil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</si>
  <si>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</si>
  <si>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</si>
  <si>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</si>
  <si>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</si>
  <si>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</si>
  <si>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</si>
  <si>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</si>
  <si>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</si>
  <si>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</si>
  <si>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</si>
  <si>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</si>
  <si>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</si>
  <si>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</si>
  <si>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</si>
  <si>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</si>
  <si>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</si>
  <si>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</si>
  <si>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</si>
  <si>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</si>
  <si>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</si>
  <si>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</si>
  <si>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</si>
  <si>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</si>
  <si>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</si>
  <si>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</si>
  <si>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</si>
  <si>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</si>
  <si>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</si>
  <si>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</si>
  <si>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</si>
  <si>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</si>
  <si>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</si>
  <si>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</si>
  <si>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</si>
  <si>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</si>
  <si>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</si>
  <si>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</si>
  <si>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</si>
  <si>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</si>
  <si>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</si>
  <si>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</si>
  <si>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</si>
  <si>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</si>
  <si>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</si>
  <si>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</si>
  <si>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</si>
  <si>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</si>
  <si>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</si>
  <si>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</si>
  <si>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</si>
  <si>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</si>
  <si>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</si>
  <si>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</si>
  <si>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</si>
  <si>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</si>
  <si>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</si>
  <si>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</si>
  <si>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</si>
  <si>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</si>
  <si>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D+M zárubní a dveří např.SAPELLI - odhad, dle výběru stavebníka</t>
  </si>
  <si>
    <t>Příplatek za spárovací hmotu - plošně,keram.dlažba, malta např.Keracolor FF (Mapei)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</si>
  <si>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</si>
  <si>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</si>
  <si>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</si>
  <si>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</si>
  <si>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WC KOMBI, duální splachování</t>
  </si>
  <si>
    <t>D+M Dvířka kontrolní 20x20 do obkladu</t>
  </si>
  <si>
    <t>Dřez kuchyňský, nerez</t>
  </si>
  <si>
    <t>Baterie vanová V169, záruka min.5 let</t>
  </si>
  <si>
    <t>Ventil kulový k WC, pračce, umývadlům</t>
  </si>
  <si>
    <r>
      <t>m</t>
    </r>
    <r>
      <rPr>
        <sz val="8"/>
        <rFont val="Calibri"/>
        <family val="2"/>
        <charset val="238"/>
      </rPr>
      <t>²</t>
    </r>
  </si>
  <si>
    <t>Dlažba keramická např.Samba, Mexico, Paradyz</t>
  </si>
  <si>
    <t>D+M hadice pancéřová + kohout kulový</t>
  </si>
  <si>
    <r>
      <t>Odsekání vnitřních obkladů stěn nad 2 m</t>
    </r>
    <r>
      <rPr>
        <sz val="8"/>
        <rFont val="Calibri"/>
        <family val="2"/>
        <charset val="238"/>
      </rPr>
      <t>²</t>
    </r>
  </si>
  <si>
    <t>Sifon umývadlový HL132, D 32, 40 mm</t>
  </si>
  <si>
    <t xml:space="preserve">Vana akrylátová 1500*700 </t>
  </si>
  <si>
    <t>D+M Revizní dvířka dvoukřídlá do SDK příčky, včetně rámu, 800x800 mm, lamino</t>
  </si>
  <si>
    <t>Uzávěrka zápachová umývadlová T 1015,D 40</t>
  </si>
  <si>
    <t>Baterie umývadlová, dřezová, záruka min.5 let</t>
  </si>
  <si>
    <t>Umývadlo např.JIKA s otvorem pro stojánkovou baterii (55cm)</t>
  </si>
  <si>
    <t>Příčka sádrokarton. ocel.kce, 1x oplášť. tl. 75 mm, desky standard impreg.tl.15 mm, minerál tl. 5 cm</t>
  </si>
  <si>
    <t>Příčka sádrokarton. ocel.kce, 1x oplášť. tl.100 mm, desky standard impreg.tl.15 mm, minerál tl. 6 cm</t>
  </si>
  <si>
    <t>Rekonstrukce BJ1+BJ2, Jiskřiček, O-Zábřeh</t>
  </si>
  <si>
    <t>Rozpočet - Jiskřiček 12/2214</t>
  </si>
  <si>
    <t>Jiskřiček 12/2214</t>
  </si>
  <si>
    <t>210-2021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</si>
</sst>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2" xfId="0" applyFont="1" applyBorder="1" applyAlignment="1">
      <alignment horizontal="center" vertical="center" wrapText="1" shrinkToFit="1"/>
    </xf>
    <xf numFmtId="0" fontId="16" fillId="0" borderId="45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44" xfId="0" applyFont="1" applyBorder="1" applyAlignment="1">
      <alignment vertical="center"/>
    </xf>
    <xf numFmtId="49" fontId="16" fillId="0" borderId="45" xfId="0" applyNumberFormat="1" applyFont="1" applyBorder="1" applyAlignment="1">
      <alignment vertical="center"/>
    </xf>
    <xf numFmtId="49" fontId="16" fillId="0" borderId="45" xfId="0" applyNumberFormat="1" applyFont="1" applyBorder="1" applyAlignment="1">
      <alignment horizontal="left" vertical="center" wrapText="1"/>
    </xf>
    <xf numFmtId="164" fontId="16" fillId="0" borderId="45" xfId="0" applyNumberFormat="1" applyFont="1" applyBorder="1" applyAlignment="1">
      <alignment vertical="center" shrinkToFit="1"/>
    </xf>
    <xf numFmtId="4" fontId="16" fillId="4" borderId="45" xfId="0" applyNumberFormat="1" applyFont="1" applyFill="1" applyBorder="1" applyAlignment="1" applyProtection="1">
      <alignment vertical="center" shrinkToFit="1"/>
      <protection locked="0"/>
    </xf>
    <xf numFmtId="4" fontId="16" fillId="0" borderId="46" xfId="0" applyNumberFormat="1" applyFont="1" applyBorder="1" applyAlignment="1">
      <alignment vertical="center" shrinkToFit="1"/>
    </xf>
    <xf numFmtId="0" fontId="16" fillId="0" borderId="41" xfId="0" applyFont="1" applyBorder="1" applyAlignment="1">
      <alignment vertical="center"/>
    </xf>
    <xf numFmtId="49" fontId="16" fillId="0" borderId="42" xfId="0" applyNumberFormat="1" applyFont="1" applyBorder="1" applyAlignment="1">
      <alignment vertical="center"/>
    </xf>
    <xf numFmtId="49" fontId="16" fillId="0" borderId="42" xfId="0" applyNumberFormat="1" applyFont="1" applyBorder="1" applyAlignment="1">
      <alignment horizontal="left" vertical="center" wrapText="1"/>
    </xf>
    <xf numFmtId="164" fontId="16" fillId="0" borderId="42" xfId="0" applyNumberFormat="1" applyFont="1" applyBorder="1" applyAlignment="1">
      <alignment vertical="center" shrinkToFit="1"/>
    </xf>
    <xf numFmtId="4" fontId="16" fillId="4" borderId="42" xfId="0" applyNumberFormat="1" applyFont="1" applyFill="1" applyBorder="1" applyAlignment="1" applyProtection="1">
      <alignment vertical="center" shrinkToFit="1"/>
      <protection locked="0"/>
    </xf>
    <xf numFmtId="4" fontId="16" fillId="0" borderId="43" xfId="0" applyNumberFormat="1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0" fontId="17" fillId="0" borderId="0" xfId="0" quotePrefix="1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 shrinkToFit="1"/>
    </xf>
    <xf numFmtId="0" fontId="17" fillId="0" borderId="0" xfId="0" applyNumberFormat="1" applyFont="1" applyBorder="1" applyAlignment="1">
      <alignment vertical="center" wrapText="1" shrinkToFit="1"/>
    </xf>
    <xf numFmtId="4" fontId="16" fillId="0" borderId="0" xfId="0" applyNumberFormat="1" applyFont="1" applyBorder="1" applyAlignment="1">
      <alignment vertical="center" shrinkToFit="1"/>
    </xf>
    <xf numFmtId="0" fontId="5" fillId="3" borderId="29" xfId="0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40" xfId="0" applyNumberFormat="1" applyFont="1" applyFill="1" applyBorder="1" applyAlignment="1">
      <alignment vertical="center" shrinkToFit="1"/>
    </xf>
    <xf numFmtId="49" fontId="16" fillId="0" borderId="0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shrinkToFit="1"/>
    </xf>
    <xf numFmtId="164" fontId="16" fillId="4" borderId="0" xfId="0" applyNumberFormat="1" applyFont="1" applyFill="1" applyBorder="1" applyAlignment="1" applyProtection="1">
      <alignment vertical="center" shrinkToFit="1"/>
      <protection locked="0"/>
    </xf>
    <xf numFmtId="4" fontId="16" fillId="4" borderId="0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3\homes3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D3" sqref="D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02" t="s">
        <v>4</v>
      </c>
      <c r="C1" s="203"/>
      <c r="D1" s="203"/>
      <c r="E1" s="203"/>
      <c r="F1" s="203"/>
      <c r="G1" s="203"/>
      <c r="H1" s="203"/>
      <c r="I1" s="203"/>
      <c r="J1" s="204"/>
    </row>
    <row r="2" spans="1:15" ht="36" customHeight="1" x14ac:dyDescent="0.2">
      <c r="A2" s="3"/>
      <c r="B2" s="80" t="s">
        <v>24</v>
      </c>
      <c r="C2" s="81"/>
      <c r="D2" s="82" t="s">
        <v>321</v>
      </c>
      <c r="E2" s="211" t="s">
        <v>318</v>
      </c>
      <c r="F2" s="212"/>
      <c r="G2" s="212"/>
      <c r="H2" s="212"/>
      <c r="I2" s="212"/>
      <c r="J2" s="213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14" t="s">
        <v>46</v>
      </c>
      <c r="F3" s="215"/>
      <c r="G3" s="215"/>
      <c r="H3" s="215"/>
      <c r="I3" s="215"/>
      <c r="J3" s="216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5" t="s">
        <v>320</v>
      </c>
      <c r="F4" s="226"/>
      <c r="G4" s="226"/>
      <c r="H4" s="226"/>
      <c r="I4" s="226"/>
      <c r="J4" s="22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8"/>
      <c r="E11" s="218"/>
      <c r="F11" s="218"/>
      <c r="G11" s="218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3"/>
      <c r="E12" s="223"/>
      <c r="F12" s="223"/>
      <c r="G12" s="223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4"/>
      <c r="E13" s="224"/>
      <c r="F13" s="224"/>
      <c r="G13" s="2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7"/>
      <c r="F15" s="217"/>
      <c r="G15" s="219"/>
      <c r="H15" s="219"/>
      <c r="I15" s="219" t="s">
        <v>31</v>
      </c>
      <c r="J15" s="220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8"/>
      <c r="F16" s="209"/>
      <c r="G16" s="208"/>
      <c r="H16" s="209"/>
      <c r="I16" s="208">
        <f>SUMIF(F49:F65,A16,I49:I65)+SUMIF(F49:F65,"PSU",I49:I65)</f>
        <v>0</v>
      </c>
      <c r="J16" s="210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8"/>
      <c r="F17" s="209"/>
      <c r="G17" s="208"/>
      <c r="H17" s="209"/>
      <c r="I17" s="208">
        <f>SUMIF(F49:F65,A17,I49:I65)</f>
        <v>0</v>
      </c>
      <c r="J17" s="210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8"/>
      <c r="F18" s="209"/>
      <c r="G18" s="208"/>
      <c r="H18" s="209"/>
      <c r="I18" s="208">
        <f>SUMIF(F49:F65,A18,I49:I65)</f>
        <v>0</v>
      </c>
      <c r="J18" s="210"/>
    </row>
    <row r="19" spans="1:10" ht="23.25" customHeight="1" x14ac:dyDescent="0.2">
      <c r="A19" s="141" t="s">
        <v>88</v>
      </c>
      <c r="B19" s="57" t="s">
        <v>29</v>
      </c>
      <c r="C19" s="58"/>
      <c r="D19" s="59"/>
      <c r="E19" s="208"/>
      <c r="F19" s="209"/>
      <c r="G19" s="208"/>
      <c r="H19" s="209"/>
      <c r="I19" s="208">
        <f>SUMIF(F49:F65,A19,I49:I65)</f>
        <v>0</v>
      </c>
      <c r="J19" s="210"/>
    </row>
    <row r="20" spans="1:10" ht="23.25" customHeight="1" x14ac:dyDescent="0.2">
      <c r="A20" s="141" t="s">
        <v>89</v>
      </c>
      <c r="B20" s="57" t="s">
        <v>30</v>
      </c>
      <c r="C20" s="58"/>
      <c r="D20" s="59"/>
      <c r="E20" s="208"/>
      <c r="F20" s="209"/>
      <c r="G20" s="208"/>
      <c r="H20" s="209"/>
      <c r="I20" s="208">
        <f>SUMIF(F49:F65,A20,I49:I65)</f>
        <v>0</v>
      </c>
      <c r="J20" s="210"/>
    </row>
    <row r="21" spans="1:10" ht="23.25" customHeight="1" x14ac:dyDescent="0.2">
      <c r="A21" s="3"/>
      <c r="B21" s="74" t="s">
        <v>31</v>
      </c>
      <c r="C21" s="75"/>
      <c r="D21" s="76"/>
      <c r="E21" s="221"/>
      <c r="F21" s="222"/>
      <c r="G21" s="221"/>
      <c r="H21" s="222"/>
      <c r="I21" s="221">
        <f>SUM(I16:J20)</f>
        <v>0</v>
      </c>
      <c r="J21" s="23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31">
        <f>ZakladDPHSniVypocet</f>
        <v>0</v>
      </c>
      <c r="H23" s="232"/>
      <c r="I23" s="232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9">
        <f>IF(A24&gt;50, ROUNDUP(A23, 0), ROUNDDOWN(A23, 0))</f>
        <v>0</v>
      </c>
      <c r="H24" s="230"/>
      <c r="I24" s="230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31">
        <f>ZakladDPHZaklVypocet</f>
        <v>0</v>
      </c>
      <c r="H25" s="232"/>
      <c r="I25" s="232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05">
        <f>IF(A26&gt;50, ROUNDUP(A25, 0), ROUNDDOWN(A25, 0))</f>
        <v>0</v>
      </c>
      <c r="H26" s="206"/>
      <c r="I26" s="206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7">
        <f>CenaCelkem-(ZakladDPHSni+DPHSni+ZakladDPHZakl+DPHZakl)</f>
        <v>0</v>
      </c>
      <c r="H27" s="207"/>
      <c r="I27" s="207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35">
        <f>ZakladDPHSniVypocet+ZakladDPHZaklVypocet</f>
        <v>0</v>
      </c>
      <c r="H28" s="235"/>
      <c r="I28" s="23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34">
        <f>IF(A29&gt;50, ROUNDUP(A27, 0), ROUNDDOWN(A27, 0))</f>
        <v>0</v>
      </c>
      <c r="H29" s="234"/>
      <c r="I29" s="234"/>
      <c r="J29" s="124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44384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8" t="s">
        <v>2</v>
      </c>
      <c r="E35" s="228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50</v>
      </c>
      <c r="C39" s="236"/>
      <c r="D39" s="237"/>
      <c r="E39" s="237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8" t="s">
        <v>46</v>
      </c>
      <c r="D40" s="239"/>
      <c r="E40" s="239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36" t="s">
        <v>44</v>
      </c>
      <c r="D41" s="237"/>
      <c r="E41" s="237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40" t="s">
        <v>51</v>
      </c>
      <c r="C42" s="241"/>
      <c r="D42" s="241"/>
      <c r="E42" s="242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53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54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55</v>
      </c>
      <c r="C49" s="243" t="s">
        <v>56</v>
      </c>
      <c r="D49" s="244"/>
      <c r="E49" s="244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57</v>
      </c>
      <c r="C50" s="243" t="s">
        <v>58</v>
      </c>
      <c r="D50" s="244"/>
      <c r="E50" s="244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59</v>
      </c>
      <c r="C51" s="243" t="s">
        <v>60</v>
      </c>
      <c r="D51" s="244"/>
      <c r="E51" s="244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61</v>
      </c>
      <c r="C52" s="243" t="s">
        <v>62</v>
      </c>
      <c r="D52" s="244"/>
      <c r="E52" s="244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63</v>
      </c>
      <c r="C53" s="243" t="s">
        <v>64</v>
      </c>
      <c r="D53" s="244"/>
      <c r="E53" s="244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65</v>
      </c>
      <c r="C54" s="243" t="s">
        <v>66</v>
      </c>
      <c r="D54" s="244"/>
      <c r="E54" s="244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67</v>
      </c>
      <c r="C55" s="243" t="s">
        <v>68</v>
      </c>
      <c r="D55" s="244"/>
      <c r="E55" s="244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69</v>
      </c>
      <c r="C56" s="243" t="s">
        <v>70</v>
      </c>
      <c r="D56" s="244"/>
      <c r="E56" s="244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71</v>
      </c>
      <c r="C57" s="243" t="s">
        <v>72</v>
      </c>
      <c r="D57" s="244"/>
      <c r="E57" s="244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73</v>
      </c>
      <c r="C58" s="243" t="s">
        <v>74</v>
      </c>
      <c r="D58" s="244"/>
      <c r="E58" s="244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75</v>
      </c>
      <c r="C59" s="243" t="s">
        <v>76</v>
      </c>
      <c r="D59" s="244"/>
      <c r="E59" s="244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77</v>
      </c>
      <c r="C60" s="243" t="s">
        <v>78</v>
      </c>
      <c r="D60" s="244"/>
      <c r="E60" s="244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79</v>
      </c>
      <c r="C61" s="243" t="s">
        <v>80</v>
      </c>
      <c r="D61" s="244"/>
      <c r="E61" s="244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81</v>
      </c>
      <c r="C62" s="243" t="s">
        <v>82</v>
      </c>
      <c r="D62" s="244"/>
      <c r="E62" s="244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83</v>
      </c>
      <c r="C63" s="243" t="s">
        <v>84</v>
      </c>
      <c r="D63" s="244"/>
      <c r="E63" s="244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85</v>
      </c>
      <c r="C64" s="243" t="s">
        <v>86</v>
      </c>
      <c r="D64" s="244"/>
      <c r="E64" s="244"/>
      <c r="F64" s="137" t="s">
        <v>87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88</v>
      </c>
      <c r="C65" s="243" t="s">
        <v>29</v>
      </c>
      <c r="D65" s="244"/>
      <c r="E65" s="244"/>
      <c r="F65" s="137" t="s">
        <v>88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8" t="s">
        <v>8</v>
      </c>
      <c r="B2" s="77"/>
      <c r="C2" s="247"/>
      <c r="D2" s="247"/>
      <c r="E2" s="247"/>
      <c r="F2" s="247"/>
      <c r="G2" s="248"/>
    </row>
    <row r="3" spans="1:7" ht="24.95" customHeight="1" x14ac:dyDescent="0.2">
      <c r="A3" s="78" t="s">
        <v>9</v>
      </c>
      <c r="B3" s="77"/>
      <c r="C3" s="247"/>
      <c r="D3" s="247"/>
      <c r="E3" s="247"/>
      <c r="F3" s="247"/>
      <c r="G3" s="248"/>
    </row>
    <row r="4" spans="1:7" ht="24.95" customHeight="1" x14ac:dyDescent="0.2">
      <c r="A4" s="78" t="s">
        <v>10</v>
      </c>
      <c r="B4" s="77"/>
      <c r="C4" s="247"/>
      <c r="D4" s="247"/>
      <c r="E4" s="247"/>
      <c r="F4" s="247"/>
      <c r="G4" s="24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B3" sqref="B3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90</v>
      </c>
    </row>
    <row r="2" spans="1:60" ht="24.95" customHeight="1" x14ac:dyDescent="0.2">
      <c r="A2" s="143" t="s">
        <v>8</v>
      </c>
      <c r="B2" s="77" t="s">
        <v>321</v>
      </c>
      <c r="C2" s="262" t="s">
        <v>318</v>
      </c>
      <c r="D2" s="263"/>
      <c r="E2" s="263"/>
      <c r="F2" s="263"/>
      <c r="G2" s="264"/>
      <c r="AG2" t="s">
        <v>91</v>
      </c>
    </row>
    <row r="3" spans="1:60" ht="24.95" customHeight="1" x14ac:dyDescent="0.2">
      <c r="A3" s="143" t="s">
        <v>9</v>
      </c>
      <c r="B3" s="77" t="s">
        <v>45</v>
      </c>
      <c r="C3" s="262" t="s">
        <v>46</v>
      </c>
      <c r="D3" s="263"/>
      <c r="E3" s="263"/>
      <c r="F3" s="263"/>
      <c r="G3" s="264"/>
      <c r="AC3" s="90" t="s">
        <v>91</v>
      </c>
      <c r="AG3" t="s">
        <v>92</v>
      </c>
    </row>
    <row r="4" spans="1:60" ht="24.95" customHeight="1" x14ac:dyDescent="0.2">
      <c r="A4" s="144" t="s">
        <v>10</v>
      </c>
      <c r="B4" s="145" t="s">
        <v>43</v>
      </c>
      <c r="C4" s="265" t="s">
        <v>319</v>
      </c>
      <c r="D4" s="266"/>
      <c r="E4" s="266"/>
      <c r="F4" s="266"/>
      <c r="G4" s="267"/>
      <c r="AG4" t="s">
        <v>93</v>
      </c>
    </row>
    <row r="5" spans="1:60" x14ac:dyDescent="0.2">
      <c r="D5" s="142"/>
    </row>
    <row r="6" spans="1:60" ht="38.25" x14ac:dyDescent="0.2">
      <c r="A6" s="147" t="s">
        <v>94</v>
      </c>
      <c r="B6" s="149" t="s">
        <v>95</v>
      </c>
      <c r="C6" s="149" t="s">
        <v>96</v>
      </c>
      <c r="D6" s="148" t="s">
        <v>97</v>
      </c>
      <c r="E6" s="147" t="s">
        <v>98</v>
      </c>
      <c r="F6" s="146" t="s">
        <v>99</v>
      </c>
      <c r="G6" s="147" t="s">
        <v>31</v>
      </c>
      <c r="H6" s="150" t="s">
        <v>32</v>
      </c>
      <c r="I6" s="150" t="s">
        <v>100</v>
      </c>
      <c r="J6" s="150" t="s">
        <v>33</v>
      </c>
      <c r="K6" s="150" t="s">
        <v>101</v>
      </c>
      <c r="L6" s="150" t="s">
        <v>102</v>
      </c>
      <c r="M6" s="150" t="s">
        <v>103</v>
      </c>
      <c r="N6" s="150" t="s">
        <v>104</v>
      </c>
      <c r="O6" s="150" t="s">
        <v>105</v>
      </c>
      <c r="P6" s="150" t="s">
        <v>106</v>
      </c>
      <c r="Q6" s="150" t="s">
        <v>107</v>
      </c>
      <c r="R6" s="150" t="s">
        <v>108</v>
      </c>
      <c r="S6" s="150" t="s">
        <v>109</v>
      </c>
      <c r="T6" s="150" t="s">
        <v>110</v>
      </c>
      <c r="U6" s="150" t="s">
        <v>111</v>
      </c>
      <c r="V6" s="150" t="s">
        <v>112</v>
      </c>
      <c r="W6" s="150" t="s">
        <v>113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86" t="s">
        <v>114</v>
      </c>
      <c r="B8" s="187" t="s">
        <v>55</v>
      </c>
      <c r="C8" s="188" t="s">
        <v>56</v>
      </c>
      <c r="D8" s="189"/>
      <c r="E8" s="190"/>
      <c r="F8" s="191"/>
      <c r="G8" s="192">
        <f>SUMIF(AG9:AG20,"&lt;&gt;NOR",G9:G20)</f>
        <v>0</v>
      </c>
      <c r="H8" s="160"/>
      <c r="I8" s="160">
        <f>SUM(I9:I20)</f>
        <v>0</v>
      </c>
      <c r="J8" s="160"/>
      <c r="K8" s="160">
        <f>SUM(K9:K20)</f>
        <v>0</v>
      </c>
      <c r="L8" s="160"/>
      <c r="M8" s="160">
        <f>SUM(M9:M20)</f>
        <v>0</v>
      </c>
      <c r="N8" s="160"/>
      <c r="O8" s="160">
        <f>SUM(O9:O20)</f>
        <v>0.48000000000000004</v>
      </c>
      <c r="P8" s="160"/>
      <c r="Q8" s="160">
        <f>SUM(Q9:Q20)</f>
        <v>0</v>
      </c>
      <c r="R8" s="160"/>
      <c r="S8" s="160"/>
      <c r="T8" s="160"/>
      <c r="U8" s="160"/>
      <c r="V8" s="160">
        <f>SUM(V9:V20)</f>
        <v>25.920000000000005</v>
      </c>
      <c r="W8" s="160"/>
      <c r="AG8" t="s">
        <v>115</v>
      </c>
    </row>
    <row r="9" spans="1:60" ht="22.5" outlineLevel="1" x14ac:dyDescent="0.2">
      <c r="A9" s="174">
        <v>1</v>
      </c>
      <c r="B9" s="175" t="s">
        <v>116</v>
      </c>
      <c r="C9" s="176" t="s">
        <v>316</v>
      </c>
      <c r="D9" s="165" t="s">
        <v>306</v>
      </c>
      <c r="E9" s="177">
        <v>8.2149999999999999</v>
      </c>
      <c r="F9" s="178"/>
      <c r="G9" s="179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2.383E-2</v>
      </c>
      <c r="O9" s="158">
        <f>ROUND(E9*N9,2)</f>
        <v>0.2</v>
      </c>
      <c r="P9" s="158">
        <v>0</v>
      </c>
      <c r="Q9" s="158">
        <f>ROUND(E9*P9,2)</f>
        <v>0</v>
      </c>
      <c r="R9" s="158"/>
      <c r="S9" s="158" t="s">
        <v>117</v>
      </c>
      <c r="T9" s="158" t="s">
        <v>117</v>
      </c>
      <c r="U9" s="158">
        <v>1.194</v>
      </c>
      <c r="V9" s="158">
        <f>ROUND(E9*U9,2)</f>
        <v>9.81</v>
      </c>
      <c r="W9" s="158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80"/>
      <c r="B10" s="181"/>
      <c r="C10" s="182" t="s">
        <v>119</v>
      </c>
      <c r="D10" s="183"/>
      <c r="E10" s="184">
        <v>4.399</v>
      </c>
      <c r="F10" s="185"/>
      <c r="G10" s="18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120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80"/>
      <c r="B11" s="181"/>
      <c r="C11" s="182" t="s">
        <v>121</v>
      </c>
      <c r="D11" s="183"/>
      <c r="E11" s="184">
        <v>3.8159999999999998</v>
      </c>
      <c r="F11" s="185"/>
      <c r="G11" s="185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120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4">
        <v>2</v>
      </c>
      <c r="B12" s="175" t="s">
        <v>122</v>
      </c>
      <c r="C12" s="176" t="s">
        <v>317</v>
      </c>
      <c r="D12" s="165" t="s">
        <v>306</v>
      </c>
      <c r="E12" s="177">
        <v>8.48</v>
      </c>
      <c r="F12" s="178"/>
      <c r="G12" s="179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15</v>
      </c>
      <c r="M12" s="158">
        <f>G12*(1+L12/100)</f>
        <v>0</v>
      </c>
      <c r="N12" s="158">
        <v>2.5420000000000002E-2</v>
      </c>
      <c r="O12" s="158">
        <f>ROUND(E12*N12,2)</f>
        <v>0.22</v>
      </c>
      <c r="P12" s="158">
        <v>0</v>
      </c>
      <c r="Q12" s="158">
        <f>ROUND(E12*P12,2)</f>
        <v>0</v>
      </c>
      <c r="R12" s="158"/>
      <c r="S12" s="158" t="s">
        <v>117</v>
      </c>
      <c r="T12" s="158" t="s">
        <v>117</v>
      </c>
      <c r="U12" s="158">
        <v>1.2250000000000001</v>
      </c>
      <c r="V12" s="158">
        <f>ROUND(E12*U12,2)</f>
        <v>10.39</v>
      </c>
      <c r="W12" s="158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123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80"/>
      <c r="B13" s="181"/>
      <c r="C13" s="182" t="s">
        <v>124</v>
      </c>
      <c r="D13" s="183"/>
      <c r="E13" s="184">
        <v>1.855</v>
      </c>
      <c r="F13" s="185"/>
      <c r="G13" s="185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120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80"/>
      <c r="B14" s="181"/>
      <c r="C14" s="182" t="s">
        <v>125</v>
      </c>
      <c r="D14" s="183"/>
      <c r="E14" s="184">
        <v>6.625</v>
      </c>
      <c r="F14" s="185"/>
      <c r="G14" s="185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120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4">
        <v>3</v>
      </c>
      <c r="B15" s="175" t="s">
        <v>126</v>
      </c>
      <c r="C15" s="176" t="s">
        <v>127</v>
      </c>
      <c r="D15" s="165" t="s">
        <v>306</v>
      </c>
      <c r="E15" s="177">
        <v>0.9</v>
      </c>
      <c r="F15" s="178"/>
      <c r="G15" s="179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8">
        <v>2.5930000000000002E-2</v>
      </c>
      <c r="O15" s="158">
        <f>ROUND(E15*N15,2)</f>
        <v>0.02</v>
      </c>
      <c r="P15" s="158">
        <v>0</v>
      </c>
      <c r="Q15" s="158">
        <f>ROUND(E15*P15,2)</f>
        <v>0</v>
      </c>
      <c r="R15" s="158"/>
      <c r="S15" s="158" t="s">
        <v>128</v>
      </c>
      <c r="T15" s="158" t="s">
        <v>129</v>
      </c>
      <c r="U15" s="158">
        <v>0.89100000000000001</v>
      </c>
      <c r="V15" s="158">
        <f>ROUND(E15*U15,2)</f>
        <v>0.8</v>
      </c>
      <c r="W15" s="158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118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80"/>
      <c r="B16" s="181"/>
      <c r="C16" s="182" t="s">
        <v>130</v>
      </c>
      <c r="D16" s="183"/>
      <c r="E16" s="184">
        <v>0.9</v>
      </c>
      <c r="F16" s="185"/>
      <c r="G16" s="18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120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4</v>
      </c>
      <c r="B17" s="175" t="s">
        <v>131</v>
      </c>
      <c r="C17" s="176" t="s">
        <v>132</v>
      </c>
      <c r="D17" s="165" t="s">
        <v>306</v>
      </c>
      <c r="E17" s="177">
        <v>3.1960000000000002</v>
      </c>
      <c r="F17" s="178"/>
      <c r="G17" s="179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8">
        <v>1.2149999999999999E-2</v>
      </c>
      <c r="O17" s="158">
        <f>ROUND(E17*N17,2)</f>
        <v>0.04</v>
      </c>
      <c r="P17" s="158">
        <v>0</v>
      </c>
      <c r="Q17" s="158">
        <f>ROUND(E17*P17,2)</f>
        <v>0</v>
      </c>
      <c r="R17" s="158"/>
      <c r="S17" s="158" t="s">
        <v>117</v>
      </c>
      <c r="T17" s="158" t="s">
        <v>117</v>
      </c>
      <c r="U17" s="158">
        <v>1.0109999999999999</v>
      </c>
      <c r="V17" s="158">
        <f>ROUND(E17*U17,2)</f>
        <v>3.23</v>
      </c>
      <c r="W17" s="158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118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80"/>
      <c r="B18" s="181"/>
      <c r="C18" s="182" t="s">
        <v>133</v>
      </c>
      <c r="D18" s="183"/>
      <c r="E18" s="184">
        <v>2.25</v>
      </c>
      <c r="F18" s="185"/>
      <c r="G18" s="18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120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80"/>
      <c r="B19" s="181"/>
      <c r="C19" s="182" t="s">
        <v>134</v>
      </c>
      <c r="D19" s="183"/>
      <c r="E19" s="184">
        <v>0.94599999999999995</v>
      </c>
      <c r="F19" s="185"/>
      <c r="G19" s="185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120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68">
        <v>5</v>
      </c>
      <c r="B20" s="169" t="s">
        <v>135</v>
      </c>
      <c r="C20" s="170" t="s">
        <v>136</v>
      </c>
      <c r="D20" s="166" t="s">
        <v>137</v>
      </c>
      <c r="E20" s="171">
        <v>1</v>
      </c>
      <c r="F20" s="172"/>
      <c r="G20" s="173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117</v>
      </c>
      <c r="T20" s="158" t="s">
        <v>117</v>
      </c>
      <c r="U20" s="158">
        <v>1.6850000000000001</v>
      </c>
      <c r="V20" s="158">
        <f>ROUND(E20*U20,2)</f>
        <v>1.69</v>
      </c>
      <c r="W20" s="158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118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86" t="s">
        <v>114</v>
      </c>
      <c r="B21" s="187" t="s">
        <v>57</v>
      </c>
      <c r="C21" s="188" t="s">
        <v>58</v>
      </c>
      <c r="D21" s="189"/>
      <c r="E21" s="190"/>
      <c r="F21" s="191"/>
      <c r="G21" s="192">
        <f>SUMIF(AG22:AG23,"&lt;&gt;NOR",G22:G23)</f>
        <v>0</v>
      </c>
      <c r="H21" s="160"/>
      <c r="I21" s="160">
        <f>SUM(I22:I23)</f>
        <v>0</v>
      </c>
      <c r="J21" s="160"/>
      <c r="K21" s="160">
        <f>SUM(K22:K23)</f>
        <v>0</v>
      </c>
      <c r="L21" s="160"/>
      <c r="M21" s="160">
        <f>SUM(M22:M23)</f>
        <v>0</v>
      </c>
      <c r="N21" s="160"/>
      <c r="O21" s="160">
        <f>SUM(O22:O23)</f>
        <v>0</v>
      </c>
      <c r="P21" s="160"/>
      <c r="Q21" s="160">
        <f>SUM(Q22:Q23)</f>
        <v>0</v>
      </c>
      <c r="R21" s="160"/>
      <c r="S21" s="160"/>
      <c r="T21" s="160"/>
      <c r="U21" s="160"/>
      <c r="V21" s="160">
        <f>SUM(V22:V23)</f>
        <v>0.33</v>
      </c>
      <c r="W21" s="160"/>
      <c r="AG21" t="s">
        <v>115</v>
      </c>
    </row>
    <row r="22" spans="1:60" outlineLevel="1" x14ac:dyDescent="0.2">
      <c r="A22" s="174">
        <v>6</v>
      </c>
      <c r="B22" s="175" t="s">
        <v>138</v>
      </c>
      <c r="C22" s="176" t="s">
        <v>139</v>
      </c>
      <c r="D22" s="165" t="s">
        <v>306</v>
      </c>
      <c r="E22" s="177">
        <v>0.9</v>
      </c>
      <c r="F22" s="178"/>
      <c r="G22" s="179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117</v>
      </c>
      <c r="T22" s="158" t="s">
        <v>117</v>
      </c>
      <c r="U22" s="158">
        <v>0.36199999999999999</v>
      </c>
      <c r="V22" s="158">
        <f>ROUND(E22*U22,2)</f>
        <v>0.33</v>
      </c>
      <c r="W22" s="158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118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80"/>
      <c r="B23" s="181"/>
      <c r="C23" s="182" t="s">
        <v>140</v>
      </c>
      <c r="D23" s="183"/>
      <c r="E23" s="184">
        <v>0.9</v>
      </c>
      <c r="F23" s="185"/>
      <c r="G23" s="18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120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86" t="s">
        <v>114</v>
      </c>
      <c r="B24" s="187" t="s">
        <v>59</v>
      </c>
      <c r="C24" s="188" t="s">
        <v>60</v>
      </c>
      <c r="D24" s="189"/>
      <c r="E24" s="190"/>
      <c r="F24" s="191"/>
      <c r="G24" s="192">
        <f>SUMIF(AG25:AG25,"&lt;&gt;NOR",G25:G25)</f>
        <v>0</v>
      </c>
      <c r="H24" s="160"/>
      <c r="I24" s="160">
        <f>SUM(I25:I25)</f>
        <v>0</v>
      </c>
      <c r="J24" s="160"/>
      <c r="K24" s="160">
        <f>SUM(K25:K25)</f>
        <v>0</v>
      </c>
      <c r="L24" s="160"/>
      <c r="M24" s="160">
        <f>SUM(M25:M25)</f>
        <v>0</v>
      </c>
      <c r="N24" s="160"/>
      <c r="O24" s="160">
        <f>SUM(O25:O25)</f>
        <v>0</v>
      </c>
      <c r="P24" s="160"/>
      <c r="Q24" s="160">
        <f>SUM(Q25:Q25)</f>
        <v>0</v>
      </c>
      <c r="R24" s="160"/>
      <c r="S24" s="160"/>
      <c r="T24" s="160"/>
      <c r="U24" s="160"/>
      <c r="V24" s="160">
        <f>SUM(V25:V25)</f>
        <v>0.56999999999999995</v>
      </c>
      <c r="W24" s="160"/>
      <c r="AG24" t="s">
        <v>115</v>
      </c>
    </row>
    <row r="25" spans="1:60" outlineLevel="1" x14ac:dyDescent="0.2">
      <c r="A25" s="168">
        <v>7</v>
      </c>
      <c r="B25" s="169" t="s">
        <v>141</v>
      </c>
      <c r="C25" s="170" t="s">
        <v>142</v>
      </c>
      <c r="D25" s="165" t="s">
        <v>306</v>
      </c>
      <c r="E25" s="171">
        <v>3.1960000000000002</v>
      </c>
      <c r="F25" s="172"/>
      <c r="G25" s="173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1.2099999999999999E-3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117</v>
      </c>
      <c r="T25" s="158" t="s">
        <v>117</v>
      </c>
      <c r="U25" s="158">
        <v>0.17699999999999999</v>
      </c>
      <c r="V25" s="158">
        <f>ROUND(E25*U25,2)</f>
        <v>0.56999999999999995</v>
      </c>
      <c r="W25" s="158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118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86" t="s">
        <v>114</v>
      </c>
      <c r="B26" s="187" t="s">
        <v>61</v>
      </c>
      <c r="C26" s="188" t="s">
        <v>62</v>
      </c>
      <c r="D26" s="189"/>
      <c r="E26" s="190"/>
      <c r="F26" s="191"/>
      <c r="G26" s="192">
        <f>SUMIF(AG27:AG37,"&lt;&gt;NOR",G27:G37)</f>
        <v>0</v>
      </c>
      <c r="H26" s="160"/>
      <c r="I26" s="160">
        <f>SUM(I27:I37)</f>
        <v>0</v>
      </c>
      <c r="J26" s="160"/>
      <c r="K26" s="160">
        <f>SUM(K27:K37)</f>
        <v>0</v>
      </c>
      <c r="L26" s="160"/>
      <c r="M26" s="160">
        <f>SUM(M27:M37)</f>
        <v>0</v>
      </c>
      <c r="N26" s="160"/>
      <c r="O26" s="160">
        <f>SUM(O27:O37)</f>
        <v>0.02</v>
      </c>
      <c r="P26" s="160"/>
      <c r="Q26" s="160">
        <f>SUM(Q27:Q37)</f>
        <v>1.77</v>
      </c>
      <c r="R26" s="160"/>
      <c r="S26" s="160"/>
      <c r="T26" s="160"/>
      <c r="U26" s="160"/>
      <c r="V26" s="160">
        <f>SUM(V27:V37)</f>
        <v>20.81</v>
      </c>
      <c r="W26" s="160"/>
      <c r="AG26" t="s">
        <v>115</v>
      </c>
    </row>
    <row r="27" spans="1:60" outlineLevel="1" x14ac:dyDescent="0.2">
      <c r="A27" s="174">
        <v>8</v>
      </c>
      <c r="B27" s="175" t="s">
        <v>143</v>
      </c>
      <c r="C27" s="176" t="s">
        <v>144</v>
      </c>
      <c r="D27" s="165" t="s">
        <v>306</v>
      </c>
      <c r="E27" s="177">
        <v>18.100000000000001</v>
      </c>
      <c r="F27" s="178"/>
      <c r="G27" s="179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4.0000000000000003E-5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117</v>
      </c>
      <c r="T27" s="158" t="s">
        <v>117</v>
      </c>
      <c r="U27" s="158">
        <v>0.308</v>
      </c>
      <c r="V27" s="158">
        <f>ROUND(E27*U27,2)</f>
        <v>5.57</v>
      </c>
      <c r="W27" s="158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118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80"/>
      <c r="B28" s="181"/>
      <c r="C28" s="182" t="s">
        <v>145</v>
      </c>
      <c r="D28" s="183"/>
      <c r="E28" s="184">
        <v>18.100000000000001</v>
      </c>
      <c r="F28" s="185"/>
      <c r="G28" s="185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120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68">
        <v>9</v>
      </c>
      <c r="B29" s="169" t="s">
        <v>146</v>
      </c>
      <c r="C29" s="170" t="s">
        <v>147</v>
      </c>
      <c r="D29" s="165" t="s">
        <v>306</v>
      </c>
      <c r="E29" s="171">
        <v>2</v>
      </c>
      <c r="F29" s="172"/>
      <c r="G29" s="173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15</v>
      </c>
      <c r="M29" s="158">
        <f>G29*(1+L29/100)</f>
        <v>0</v>
      </c>
      <c r="N29" s="158">
        <v>0</v>
      </c>
      <c r="O29" s="158">
        <f>ROUND(E29*N29,2)</f>
        <v>0</v>
      </c>
      <c r="P29" s="158">
        <v>6.6000000000000003E-2</v>
      </c>
      <c r="Q29" s="158">
        <f>ROUND(E29*P29,2)</f>
        <v>0.13</v>
      </c>
      <c r="R29" s="158"/>
      <c r="S29" s="158" t="s">
        <v>117</v>
      </c>
      <c r="T29" s="158" t="s">
        <v>117</v>
      </c>
      <c r="U29" s="158">
        <v>2.3519999999999999</v>
      </c>
      <c r="V29" s="158">
        <f>ROUND(E29*U29,2)</f>
        <v>4.7</v>
      </c>
      <c r="W29" s="158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118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68">
        <v>10</v>
      </c>
      <c r="B30" s="169" t="s">
        <v>148</v>
      </c>
      <c r="C30" s="170" t="s">
        <v>149</v>
      </c>
      <c r="D30" s="166" t="s">
        <v>150</v>
      </c>
      <c r="E30" s="171">
        <v>5</v>
      </c>
      <c r="F30" s="172"/>
      <c r="G30" s="173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4.8999999999999998E-4</v>
      </c>
      <c r="O30" s="158">
        <f>ROUND(E30*N30,2)</f>
        <v>0</v>
      </c>
      <c r="P30" s="158">
        <v>2E-3</v>
      </c>
      <c r="Q30" s="158">
        <f>ROUND(E30*P30,2)</f>
        <v>0.01</v>
      </c>
      <c r="R30" s="158"/>
      <c r="S30" s="158" t="s">
        <v>117</v>
      </c>
      <c r="T30" s="158" t="s">
        <v>117</v>
      </c>
      <c r="U30" s="158">
        <v>0.40899999999999997</v>
      </c>
      <c r="V30" s="158">
        <f>ROUND(E30*U30,2)</f>
        <v>2.0499999999999998</v>
      </c>
      <c r="W30" s="158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118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11</v>
      </c>
      <c r="B31" s="175" t="s">
        <v>151</v>
      </c>
      <c r="C31" s="176" t="s">
        <v>309</v>
      </c>
      <c r="D31" s="165" t="s">
        <v>306</v>
      </c>
      <c r="E31" s="177">
        <v>24</v>
      </c>
      <c r="F31" s="178"/>
      <c r="G31" s="179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8">
        <v>0</v>
      </c>
      <c r="O31" s="158">
        <f>ROUND(E31*N31,2)</f>
        <v>0</v>
      </c>
      <c r="P31" s="158">
        <v>6.8000000000000005E-2</v>
      </c>
      <c r="Q31" s="158">
        <f>ROUND(E31*P31,2)</f>
        <v>1.63</v>
      </c>
      <c r="R31" s="158"/>
      <c r="S31" s="158" t="s">
        <v>117</v>
      </c>
      <c r="T31" s="158" t="s">
        <v>117</v>
      </c>
      <c r="U31" s="158">
        <v>0.3</v>
      </c>
      <c r="V31" s="158">
        <f>ROUND(E31*U31,2)</f>
        <v>7.2</v>
      </c>
      <c r="W31" s="158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118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80"/>
      <c r="B32" s="181"/>
      <c r="C32" s="182" t="s">
        <v>152</v>
      </c>
      <c r="D32" s="183"/>
      <c r="E32" s="184">
        <v>24</v>
      </c>
      <c r="F32" s="185"/>
      <c r="G32" s="185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120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12</v>
      </c>
      <c r="B33" s="169" t="s">
        <v>153</v>
      </c>
      <c r="C33" s="170" t="s">
        <v>154</v>
      </c>
      <c r="D33" s="166" t="s">
        <v>137</v>
      </c>
      <c r="E33" s="171">
        <v>1</v>
      </c>
      <c r="F33" s="172"/>
      <c r="G33" s="173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155</v>
      </c>
      <c r="T33" s="158" t="s">
        <v>156</v>
      </c>
      <c r="U33" s="158">
        <v>0</v>
      </c>
      <c r="V33" s="158">
        <f>ROUND(E33*U33,2)</f>
        <v>0</v>
      </c>
      <c r="W33" s="158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118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68">
        <v>13</v>
      </c>
      <c r="B34" s="169" t="s">
        <v>157</v>
      </c>
      <c r="C34" s="170" t="s">
        <v>158</v>
      </c>
      <c r="D34" s="166" t="s">
        <v>159</v>
      </c>
      <c r="E34" s="171">
        <v>1</v>
      </c>
      <c r="F34" s="172"/>
      <c r="G34" s="173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15</v>
      </c>
      <c r="M34" s="158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8"/>
      <c r="S34" s="158" t="s">
        <v>155</v>
      </c>
      <c r="T34" s="158" t="s">
        <v>156</v>
      </c>
      <c r="U34" s="158">
        <v>0</v>
      </c>
      <c r="V34" s="158">
        <f>ROUND(E34*U34,2)</f>
        <v>0</v>
      </c>
      <c r="W34" s="158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118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68">
        <v>14</v>
      </c>
      <c r="B35" s="169" t="s">
        <v>160</v>
      </c>
      <c r="C35" s="170" t="s">
        <v>161</v>
      </c>
      <c r="D35" s="166" t="s">
        <v>159</v>
      </c>
      <c r="E35" s="171">
        <v>1</v>
      </c>
      <c r="F35" s="172"/>
      <c r="G35" s="173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155</v>
      </c>
      <c r="T35" s="158" t="s">
        <v>162</v>
      </c>
      <c r="U35" s="158">
        <v>0</v>
      </c>
      <c r="V35" s="158">
        <f>ROUND(E35*U35,2)</f>
        <v>0</v>
      </c>
      <c r="W35" s="158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118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68">
        <v>15</v>
      </c>
      <c r="B36" s="169" t="s">
        <v>163</v>
      </c>
      <c r="C36" s="170" t="s">
        <v>312</v>
      </c>
      <c r="D36" s="166" t="s">
        <v>137</v>
      </c>
      <c r="E36" s="171">
        <v>1</v>
      </c>
      <c r="F36" s="172"/>
      <c r="G36" s="173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2.1250000000000002E-2</v>
      </c>
      <c r="O36" s="158">
        <f>ROUND(E36*N36,2)</f>
        <v>0.02</v>
      </c>
      <c r="P36" s="158">
        <v>0</v>
      </c>
      <c r="Q36" s="158">
        <f>ROUND(E36*P36,2)</f>
        <v>0</v>
      </c>
      <c r="R36" s="158"/>
      <c r="S36" s="158" t="s">
        <v>155</v>
      </c>
      <c r="T36" s="158" t="s">
        <v>156</v>
      </c>
      <c r="U36" s="158">
        <v>1.29</v>
      </c>
      <c r="V36" s="158">
        <f>ROUND(E36*U36,2)</f>
        <v>1.29</v>
      </c>
      <c r="W36" s="158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123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68">
        <v>16</v>
      </c>
      <c r="B37" s="169" t="s">
        <v>164</v>
      </c>
      <c r="C37" s="170" t="s">
        <v>302</v>
      </c>
      <c r="D37" s="166" t="s">
        <v>137</v>
      </c>
      <c r="E37" s="171">
        <v>1</v>
      </c>
      <c r="F37" s="172"/>
      <c r="G37" s="173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155</v>
      </c>
      <c r="T37" s="158" t="s">
        <v>162</v>
      </c>
      <c r="U37" s="158">
        <v>0</v>
      </c>
      <c r="V37" s="158">
        <f>ROUND(E37*U37,2)</f>
        <v>0</v>
      </c>
      <c r="W37" s="158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118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86" t="s">
        <v>114</v>
      </c>
      <c r="B38" s="187" t="s">
        <v>63</v>
      </c>
      <c r="C38" s="188" t="s">
        <v>64</v>
      </c>
      <c r="D38" s="189"/>
      <c r="E38" s="190"/>
      <c r="F38" s="191"/>
      <c r="G38" s="192">
        <f>SUMIF(AG39:AG39,"&lt;&gt;NOR",G39:G39)</f>
        <v>0</v>
      </c>
      <c r="H38" s="160"/>
      <c r="I38" s="160">
        <f>SUM(I39:I39)</f>
        <v>0</v>
      </c>
      <c r="J38" s="160"/>
      <c r="K38" s="160">
        <f>SUM(K39:K39)</f>
        <v>0</v>
      </c>
      <c r="L38" s="160"/>
      <c r="M38" s="160">
        <f>SUM(M39:M39)</f>
        <v>0</v>
      </c>
      <c r="N38" s="160"/>
      <c r="O38" s="160">
        <f>SUM(O39:O39)</f>
        <v>0</v>
      </c>
      <c r="P38" s="160"/>
      <c r="Q38" s="160">
        <f>SUM(Q39:Q39)</f>
        <v>0</v>
      </c>
      <c r="R38" s="160"/>
      <c r="S38" s="160"/>
      <c r="T38" s="160"/>
      <c r="U38" s="160"/>
      <c r="V38" s="160">
        <f>SUM(V39:V39)</f>
        <v>1.3</v>
      </c>
      <c r="W38" s="160"/>
      <c r="AG38" t="s">
        <v>115</v>
      </c>
    </row>
    <row r="39" spans="1:60" outlineLevel="1" x14ac:dyDescent="0.2">
      <c r="A39" s="168">
        <v>17</v>
      </c>
      <c r="B39" s="169" t="s">
        <v>165</v>
      </c>
      <c r="C39" s="170" t="s">
        <v>166</v>
      </c>
      <c r="D39" s="166" t="s">
        <v>167</v>
      </c>
      <c r="E39" s="171">
        <v>0.50178</v>
      </c>
      <c r="F39" s="172"/>
      <c r="G39" s="173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15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117</v>
      </c>
      <c r="T39" s="158" t="s">
        <v>117</v>
      </c>
      <c r="U39" s="158">
        <v>2.5979999999999999</v>
      </c>
      <c r="V39" s="158">
        <f>ROUND(E39*U39,2)</f>
        <v>1.3</v>
      </c>
      <c r="W39" s="158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168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86" t="s">
        <v>114</v>
      </c>
      <c r="B40" s="187" t="s">
        <v>65</v>
      </c>
      <c r="C40" s="188" t="s">
        <v>66</v>
      </c>
      <c r="D40" s="189"/>
      <c r="E40" s="190"/>
      <c r="F40" s="191"/>
      <c r="G40" s="192">
        <f>SUMIF(AG41:AG43,"&lt;&gt;NOR",G41:G43)</f>
        <v>0</v>
      </c>
      <c r="H40" s="160"/>
      <c r="I40" s="160">
        <f>SUM(I41:I43)</f>
        <v>0</v>
      </c>
      <c r="J40" s="160"/>
      <c r="K40" s="160">
        <f>SUM(K41:K43)</f>
        <v>0</v>
      </c>
      <c r="L40" s="160"/>
      <c r="M40" s="160">
        <f>SUM(M41:M43)</f>
        <v>0</v>
      </c>
      <c r="N40" s="160"/>
      <c r="O40" s="160">
        <f>SUM(O41:O43)</f>
        <v>0.02</v>
      </c>
      <c r="P40" s="160"/>
      <c r="Q40" s="160">
        <f>SUM(Q41:Q43)</f>
        <v>0</v>
      </c>
      <c r="R40" s="160"/>
      <c r="S40" s="160"/>
      <c r="T40" s="160"/>
      <c r="U40" s="160"/>
      <c r="V40" s="160">
        <f>SUM(V41:V43)</f>
        <v>1.97</v>
      </c>
      <c r="W40" s="160"/>
      <c r="AG40" t="s">
        <v>115</v>
      </c>
    </row>
    <row r="41" spans="1:60" ht="22.5" outlineLevel="1" x14ac:dyDescent="0.2">
      <c r="A41" s="174">
        <v>18</v>
      </c>
      <c r="B41" s="175" t="s">
        <v>169</v>
      </c>
      <c r="C41" s="176" t="s">
        <v>170</v>
      </c>
      <c r="D41" s="165" t="s">
        <v>306</v>
      </c>
      <c r="E41" s="177">
        <v>4.702</v>
      </c>
      <c r="F41" s="178"/>
      <c r="G41" s="179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3.7799999999999999E-3</v>
      </c>
      <c r="O41" s="158">
        <f>ROUND(E41*N41,2)</f>
        <v>0.02</v>
      </c>
      <c r="P41" s="158">
        <v>0</v>
      </c>
      <c r="Q41" s="158">
        <f>ROUND(E41*P41,2)</f>
        <v>0</v>
      </c>
      <c r="R41" s="158"/>
      <c r="S41" s="158" t="s">
        <v>117</v>
      </c>
      <c r="T41" s="158" t="s">
        <v>117</v>
      </c>
      <c r="U41" s="158">
        <v>0.41865000000000002</v>
      </c>
      <c r="V41" s="158">
        <f>ROUND(E41*U41,2)</f>
        <v>1.97</v>
      </c>
      <c r="W41" s="158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171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80"/>
      <c r="B42" s="181"/>
      <c r="C42" s="182" t="s">
        <v>172</v>
      </c>
      <c r="D42" s="183"/>
      <c r="E42" s="184">
        <v>2.1459999999999999</v>
      </c>
      <c r="F42" s="185"/>
      <c r="G42" s="185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120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80"/>
      <c r="B43" s="181"/>
      <c r="C43" s="182" t="s">
        <v>173</v>
      </c>
      <c r="D43" s="183"/>
      <c r="E43" s="184">
        <v>2.556</v>
      </c>
      <c r="F43" s="185"/>
      <c r="G43" s="185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120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86" t="s">
        <v>114</v>
      </c>
      <c r="B44" s="187" t="s">
        <v>67</v>
      </c>
      <c r="C44" s="188" t="s">
        <v>68</v>
      </c>
      <c r="D44" s="189"/>
      <c r="E44" s="190"/>
      <c r="F44" s="191"/>
      <c r="G44" s="192">
        <f>SUMIF(AG45:AG50,"&lt;&gt;NOR",G45:G50)</f>
        <v>0</v>
      </c>
      <c r="H44" s="160"/>
      <c r="I44" s="160">
        <f>SUM(I45:I50)</f>
        <v>0</v>
      </c>
      <c r="J44" s="160"/>
      <c r="K44" s="160">
        <f>SUM(K45:K50)</f>
        <v>0</v>
      </c>
      <c r="L44" s="160"/>
      <c r="M44" s="160">
        <f>SUM(M45:M50)</f>
        <v>0</v>
      </c>
      <c r="N44" s="160"/>
      <c r="O44" s="160">
        <f>SUM(O45:O50)</f>
        <v>0</v>
      </c>
      <c r="P44" s="160"/>
      <c r="Q44" s="160">
        <f>SUM(Q45:Q50)</f>
        <v>0</v>
      </c>
      <c r="R44" s="160"/>
      <c r="S44" s="160"/>
      <c r="T44" s="160"/>
      <c r="U44" s="160"/>
      <c r="V44" s="160">
        <f>SUM(V45:V50)</f>
        <v>2.0099999999999998</v>
      </c>
      <c r="W44" s="160"/>
      <c r="AG44" t="s">
        <v>115</v>
      </c>
    </row>
    <row r="45" spans="1:60" outlineLevel="1" x14ac:dyDescent="0.2">
      <c r="A45" s="168">
        <v>19</v>
      </c>
      <c r="B45" s="169" t="s">
        <v>174</v>
      </c>
      <c r="C45" s="170" t="s">
        <v>175</v>
      </c>
      <c r="D45" s="166" t="s">
        <v>150</v>
      </c>
      <c r="E45" s="171">
        <v>1</v>
      </c>
      <c r="F45" s="172"/>
      <c r="G45" s="173">
        <f t="shared" ref="G45:G50" si="0">ROUND(E45*F45,2)</f>
        <v>0</v>
      </c>
      <c r="H45" s="159"/>
      <c r="I45" s="158">
        <f t="shared" ref="I45:I50" si="1">ROUND(E45*H45,2)</f>
        <v>0</v>
      </c>
      <c r="J45" s="159"/>
      <c r="K45" s="158">
        <f t="shared" ref="K45:K50" si="2">ROUND(E45*J45,2)</f>
        <v>0</v>
      </c>
      <c r="L45" s="158">
        <v>15</v>
      </c>
      <c r="M45" s="158">
        <f t="shared" ref="M45:M50" si="3">G45*(1+L45/100)</f>
        <v>0</v>
      </c>
      <c r="N45" s="158">
        <v>3.8000000000000002E-4</v>
      </c>
      <c r="O45" s="158">
        <f t="shared" ref="O45:O50" si="4">ROUND(E45*N45,2)</f>
        <v>0</v>
      </c>
      <c r="P45" s="158">
        <v>0</v>
      </c>
      <c r="Q45" s="158">
        <f t="shared" ref="Q45:Q50" si="5">ROUND(E45*P45,2)</f>
        <v>0</v>
      </c>
      <c r="R45" s="158"/>
      <c r="S45" s="158" t="s">
        <v>117</v>
      </c>
      <c r="T45" s="158" t="s">
        <v>117</v>
      </c>
      <c r="U45" s="158">
        <v>0.32</v>
      </c>
      <c r="V45" s="158">
        <f t="shared" ref="V45:V50" si="6">ROUND(E45*U45,2)</f>
        <v>0.32</v>
      </c>
      <c r="W45" s="158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176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68">
        <v>20</v>
      </c>
      <c r="B46" s="169" t="s">
        <v>177</v>
      </c>
      <c r="C46" s="170" t="s">
        <v>178</v>
      </c>
      <c r="D46" s="166" t="s">
        <v>150</v>
      </c>
      <c r="E46" s="171">
        <v>2</v>
      </c>
      <c r="F46" s="172"/>
      <c r="G46" s="173">
        <f t="shared" si="0"/>
        <v>0</v>
      </c>
      <c r="H46" s="159"/>
      <c r="I46" s="158">
        <f t="shared" si="1"/>
        <v>0</v>
      </c>
      <c r="J46" s="159"/>
      <c r="K46" s="158">
        <f t="shared" si="2"/>
        <v>0</v>
      </c>
      <c r="L46" s="158">
        <v>15</v>
      </c>
      <c r="M46" s="158">
        <f t="shared" si="3"/>
        <v>0</v>
      </c>
      <c r="N46" s="158">
        <v>4.6999999999999999E-4</v>
      </c>
      <c r="O46" s="158">
        <f t="shared" si="4"/>
        <v>0</v>
      </c>
      <c r="P46" s="158">
        <v>0</v>
      </c>
      <c r="Q46" s="158">
        <f t="shared" si="5"/>
        <v>0</v>
      </c>
      <c r="R46" s="158"/>
      <c r="S46" s="158" t="s">
        <v>117</v>
      </c>
      <c r="T46" s="158" t="s">
        <v>117</v>
      </c>
      <c r="U46" s="158">
        <v>0.35899999999999999</v>
      </c>
      <c r="V46" s="158">
        <f t="shared" si="6"/>
        <v>0.72</v>
      </c>
      <c r="W46" s="158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176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68">
        <v>21</v>
      </c>
      <c r="B47" s="169" t="s">
        <v>179</v>
      </c>
      <c r="C47" s="170" t="s">
        <v>180</v>
      </c>
      <c r="D47" s="166" t="s">
        <v>150</v>
      </c>
      <c r="E47" s="171">
        <v>1</v>
      </c>
      <c r="F47" s="172"/>
      <c r="G47" s="173">
        <f t="shared" si="0"/>
        <v>0</v>
      </c>
      <c r="H47" s="159"/>
      <c r="I47" s="158">
        <f t="shared" si="1"/>
        <v>0</v>
      </c>
      <c r="J47" s="159"/>
      <c r="K47" s="158">
        <f t="shared" si="2"/>
        <v>0</v>
      </c>
      <c r="L47" s="158">
        <v>15</v>
      </c>
      <c r="M47" s="158">
        <f t="shared" si="3"/>
        <v>0</v>
      </c>
      <c r="N47" s="158">
        <v>6.9999999999999999E-4</v>
      </c>
      <c r="O47" s="158">
        <f t="shared" si="4"/>
        <v>0</v>
      </c>
      <c r="P47" s="158">
        <v>0</v>
      </c>
      <c r="Q47" s="158">
        <f t="shared" si="5"/>
        <v>0</v>
      </c>
      <c r="R47" s="158"/>
      <c r="S47" s="158" t="s">
        <v>117</v>
      </c>
      <c r="T47" s="158" t="s">
        <v>117</v>
      </c>
      <c r="U47" s="158">
        <v>0.45200000000000001</v>
      </c>
      <c r="V47" s="158">
        <f t="shared" si="6"/>
        <v>0.45</v>
      </c>
      <c r="W47" s="158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123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68">
        <v>22</v>
      </c>
      <c r="B48" s="169" t="s">
        <v>181</v>
      </c>
      <c r="C48" s="170" t="s">
        <v>182</v>
      </c>
      <c r="D48" s="166" t="s">
        <v>137</v>
      </c>
      <c r="E48" s="171">
        <v>3</v>
      </c>
      <c r="F48" s="172"/>
      <c r="G48" s="173">
        <f t="shared" si="0"/>
        <v>0</v>
      </c>
      <c r="H48" s="159"/>
      <c r="I48" s="158">
        <f t="shared" si="1"/>
        <v>0</v>
      </c>
      <c r="J48" s="159"/>
      <c r="K48" s="158">
        <f t="shared" si="2"/>
        <v>0</v>
      </c>
      <c r="L48" s="158">
        <v>15</v>
      </c>
      <c r="M48" s="158">
        <f t="shared" si="3"/>
        <v>0</v>
      </c>
      <c r="N48" s="158">
        <v>0</v>
      </c>
      <c r="O48" s="158">
        <f t="shared" si="4"/>
        <v>0</v>
      </c>
      <c r="P48" s="158">
        <v>0</v>
      </c>
      <c r="Q48" s="158">
        <f t="shared" si="5"/>
        <v>0</v>
      </c>
      <c r="R48" s="158"/>
      <c r="S48" s="158" t="s">
        <v>117</v>
      </c>
      <c r="T48" s="158" t="s">
        <v>117</v>
      </c>
      <c r="U48" s="158">
        <v>0.17399999999999999</v>
      </c>
      <c r="V48" s="158">
        <f t="shared" si="6"/>
        <v>0.52</v>
      </c>
      <c r="W48" s="158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176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4">
        <v>23</v>
      </c>
      <c r="B49" s="175" t="s">
        <v>183</v>
      </c>
      <c r="C49" s="176" t="s">
        <v>184</v>
      </c>
      <c r="D49" s="167" t="s">
        <v>137</v>
      </c>
      <c r="E49" s="177">
        <v>1</v>
      </c>
      <c r="F49" s="178"/>
      <c r="G49" s="179">
        <f t="shared" si="0"/>
        <v>0</v>
      </c>
      <c r="H49" s="159"/>
      <c r="I49" s="158">
        <f t="shared" si="1"/>
        <v>0</v>
      </c>
      <c r="J49" s="159"/>
      <c r="K49" s="158">
        <f t="shared" si="2"/>
        <v>0</v>
      </c>
      <c r="L49" s="158">
        <v>15</v>
      </c>
      <c r="M49" s="158">
        <f t="shared" si="3"/>
        <v>0</v>
      </c>
      <c r="N49" s="158">
        <v>0</v>
      </c>
      <c r="O49" s="158">
        <f t="shared" si="4"/>
        <v>0</v>
      </c>
      <c r="P49" s="158">
        <v>0</v>
      </c>
      <c r="Q49" s="158">
        <f t="shared" si="5"/>
        <v>0</v>
      </c>
      <c r="R49" s="158"/>
      <c r="S49" s="158" t="s">
        <v>155</v>
      </c>
      <c r="T49" s="158" t="s">
        <v>156</v>
      </c>
      <c r="U49" s="158">
        <v>0</v>
      </c>
      <c r="V49" s="158">
        <f t="shared" si="6"/>
        <v>0</v>
      </c>
      <c r="W49" s="158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123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80">
        <v>24</v>
      </c>
      <c r="B50" s="181" t="s">
        <v>185</v>
      </c>
      <c r="C50" s="193" t="s">
        <v>186</v>
      </c>
      <c r="D50" s="194" t="s">
        <v>0</v>
      </c>
      <c r="E50" s="195"/>
      <c r="F50" s="196"/>
      <c r="G50" s="185">
        <f t="shared" si="0"/>
        <v>0</v>
      </c>
      <c r="H50" s="159"/>
      <c r="I50" s="158">
        <f t="shared" si="1"/>
        <v>0</v>
      </c>
      <c r="J50" s="159"/>
      <c r="K50" s="158">
        <f t="shared" si="2"/>
        <v>0</v>
      </c>
      <c r="L50" s="158">
        <v>15</v>
      </c>
      <c r="M50" s="158">
        <f t="shared" si="3"/>
        <v>0</v>
      </c>
      <c r="N50" s="158">
        <v>0</v>
      </c>
      <c r="O50" s="158">
        <f t="shared" si="4"/>
        <v>0</v>
      </c>
      <c r="P50" s="158">
        <v>0</v>
      </c>
      <c r="Q50" s="158">
        <f t="shared" si="5"/>
        <v>0</v>
      </c>
      <c r="R50" s="158"/>
      <c r="S50" s="158" t="s">
        <v>117</v>
      </c>
      <c r="T50" s="158" t="s">
        <v>117</v>
      </c>
      <c r="U50" s="158">
        <v>0</v>
      </c>
      <c r="V50" s="158">
        <f t="shared" si="6"/>
        <v>0</v>
      </c>
      <c r="W50" s="158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187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86" t="s">
        <v>114</v>
      </c>
      <c r="B51" s="187" t="s">
        <v>69</v>
      </c>
      <c r="C51" s="188" t="s">
        <v>70</v>
      </c>
      <c r="D51" s="189"/>
      <c r="E51" s="190"/>
      <c r="F51" s="191"/>
      <c r="G51" s="192">
        <f>SUMIF(AG52:AG62,"&lt;&gt;NOR",G52:G62)</f>
        <v>0</v>
      </c>
      <c r="H51" s="160"/>
      <c r="I51" s="160">
        <f>SUM(I52:I62)</f>
        <v>0</v>
      </c>
      <c r="J51" s="160"/>
      <c r="K51" s="160">
        <f>SUM(K52:K62)</f>
        <v>0</v>
      </c>
      <c r="L51" s="160"/>
      <c r="M51" s="160">
        <f>SUM(M52:M62)</f>
        <v>0</v>
      </c>
      <c r="N51" s="160"/>
      <c r="O51" s="160">
        <f>SUM(O52:O62)</f>
        <v>0.02</v>
      </c>
      <c r="P51" s="160"/>
      <c r="Q51" s="160">
        <f>SUM(Q52:Q62)</f>
        <v>0</v>
      </c>
      <c r="R51" s="160"/>
      <c r="S51" s="160"/>
      <c r="T51" s="160"/>
      <c r="U51" s="160"/>
      <c r="V51" s="160">
        <f>SUM(V52:V62)</f>
        <v>8.36</v>
      </c>
      <c r="W51" s="160"/>
      <c r="AG51" t="s">
        <v>115</v>
      </c>
    </row>
    <row r="52" spans="1:60" outlineLevel="1" x14ac:dyDescent="0.2">
      <c r="A52" s="168">
        <v>25</v>
      </c>
      <c r="B52" s="169" t="s">
        <v>188</v>
      </c>
      <c r="C52" s="170" t="s">
        <v>189</v>
      </c>
      <c r="D52" s="166" t="s">
        <v>137</v>
      </c>
      <c r="E52" s="171">
        <v>10</v>
      </c>
      <c r="F52" s="172"/>
      <c r="G52" s="173">
        <f t="shared" ref="G52:G62" si="7">ROUND(E52*F52,2)</f>
        <v>0</v>
      </c>
      <c r="H52" s="159"/>
      <c r="I52" s="158">
        <f t="shared" ref="I52:I62" si="8">ROUND(E52*H52,2)</f>
        <v>0</v>
      </c>
      <c r="J52" s="159"/>
      <c r="K52" s="158">
        <f t="shared" ref="K52:K62" si="9">ROUND(E52*J52,2)</f>
        <v>0</v>
      </c>
      <c r="L52" s="158">
        <v>15</v>
      </c>
      <c r="M52" s="158">
        <f t="shared" ref="M52:M62" si="10">G52*(1+L52/100)</f>
        <v>0</v>
      </c>
      <c r="N52" s="158">
        <v>0</v>
      </c>
      <c r="O52" s="158">
        <f t="shared" ref="O52:O62" si="11">ROUND(E52*N52,2)</f>
        <v>0</v>
      </c>
      <c r="P52" s="158">
        <v>0</v>
      </c>
      <c r="Q52" s="158">
        <f t="shared" ref="Q52:Q62" si="12">ROUND(E52*P52,2)</f>
        <v>0</v>
      </c>
      <c r="R52" s="158"/>
      <c r="S52" s="158" t="s">
        <v>117</v>
      </c>
      <c r="T52" s="158" t="s">
        <v>117</v>
      </c>
      <c r="U52" s="158">
        <v>1.7899999999999999E-2</v>
      </c>
      <c r="V52" s="158">
        <f t="shared" ref="V52:V62" si="13">ROUND(E52*U52,2)</f>
        <v>0.18</v>
      </c>
      <c r="W52" s="158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176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68">
        <v>26</v>
      </c>
      <c r="B53" s="169" t="s">
        <v>190</v>
      </c>
      <c r="C53" s="170" t="s">
        <v>191</v>
      </c>
      <c r="D53" s="166" t="s">
        <v>137</v>
      </c>
      <c r="E53" s="171">
        <v>10</v>
      </c>
      <c r="F53" s="172"/>
      <c r="G53" s="173">
        <f t="shared" si="7"/>
        <v>0</v>
      </c>
      <c r="H53" s="159"/>
      <c r="I53" s="158">
        <f t="shared" si="8"/>
        <v>0</v>
      </c>
      <c r="J53" s="159"/>
      <c r="K53" s="158">
        <f t="shared" si="9"/>
        <v>0</v>
      </c>
      <c r="L53" s="158">
        <v>15</v>
      </c>
      <c r="M53" s="158">
        <f t="shared" si="10"/>
        <v>0</v>
      </c>
      <c r="N53" s="158">
        <v>0</v>
      </c>
      <c r="O53" s="158">
        <f t="shared" si="11"/>
        <v>0</v>
      </c>
      <c r="P53" s="158">
        <v>0</v>
      </c>
      <c r="Q53" s="158">
        <f t="shared" si="12"/>
        <v>0</v>
      </c>
      <c r="R53" s="158"/>
      <c r="S53" s="158" t="s">
        <v>117</v>
      </c>
      <c r="T53" s="158" t="s">
        <v>117</v>
      </c>
      <c r="U53" s="158">
        <v>7.6880000000000004E-2</v>
      </c>
      <c r="V53" s="158">
        <f t="shared" si="13"/>
        <v>0.77</v>
      </c>
      <c r="W53" s="158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176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68">
        <v>27</v>
      </c>
      <c r="B54" s="169" t="s">
        <v>192</v>
      </c>
      <c r="C54" s="170" t="s">
        <v>193</v>
      </c>
      <c r="D54" s="166" t="s">
        <v>150</v>
      </c>
      <c r="E54" s="171">
        <v>3.5</v>
      </c>
      <c r="F54" s="172"/>
      <c r="G54" s="173">
        <f t="shared" si="7"/>
        <v>0</v>
      </c>
      <c r="H54" s="159"/>
      <c r="I54" s="158">
        <f t="shared" si="8"/>
        <v>0</v>
      </c>
      <c r="J54" s="159"/>
      <c r="K54" s="158">
        <f t="shared" si="9"/>
        <v>0</v>
      </c>
      <c r="L54" s="158">
        <v>15</v>
      </c>
      <c r="M54" s="158">
        <f t="shared" si="10"/>
        <v>0</v>
      </c>
      <c r="N54" s="158">
        <v>4.0099999999999997E-3</v>
      </c>
      <c r="O54" s="158">
        <f t="shared" si="11"/>
        <v>0.01</v>
      </c>
      <c r="P54" s="158">
        <v>0</v>
      </c>
      <c r="Q54" s="158">
        <f t="shared" si="12"/>
        <v>0</v>
      </c>
      <c r="R54" s="158"/>
      <c r="S54" s="158" t="s">
        <v>117</v>
      </c>
      <c r="T54" s="158" t="s">
        <v>117</v>
      </c>
      <c r="U54" s="158">
        <v>0.54290000000000005</v>
      </c>
      <c r="V54" s="158">
        <f t="shared" si="13"/>
        <v>1.9</v>
      </c>
      <c r="W54" s="158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176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68">
        <v>28</v>
      </c>
      <c r="B55" s="169" t="s">
        <v>194</v>
      </c>
      <c r="C55" s="170" t="s">
        <v>195</v>
      </c>
      <c r="D55" s="166" t="s">
        <v>150</v>
      </c>
      <c r="E55" s="171">
        <v>2.5</v>
      </c>
      <c r="F55" s="172"/>
      <c r="G55" s="173">
        <f t="shared" si="7"/>
        <v>0</v>
      </c>
      <c r="H55" s="159"/>
      <c r="I55" s="158">
        <f t="shared" si="8"/>
        <v>0</v>
      </c>
      <c r="J55" s="159"/>
      <c r="K55" s="158">
        <f t="shared" si="9"/>
        <v>0</v>
      </c>
      <c r="L55" s="158">
        <v>15</v>
      </c>
      <c r="M55" s="158">
        <f t="shared" si="10"/>
        <v>0</v>
      </c>
      <c r="N55" s="158">
        <v>5.2199999999999998E-3</v>
      </c>
      <c r="O55" s="158">
        <f t="shared" si="11"/>
        <v>0.01</v>
      </c>
      <c r="P55" s="158">
        <v>0</v>
      </c>
      <c r="Q55" s="158">
        <f t="shared" si="12"/>
        <v>0</v>
      </c>
      <c r="R55" s="158"/>
      <c r="S55" s="158" t="s">
        <v>117</v>
      </c>
      <c r="T55" s="158" t="s">
        <v>117</v>
      </c>
      <c r="U55" s="158">
        <v>0.63429999999999997</v>
      </c>
      <c r="V55" s="158">
        <f t="shared" si="13"/>
        <v>1.59</v>
      </c>
      <c r="W55" s="158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123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68">
        <v>29</v>
      </c>
      <c r="B56" s="169" t="s">
        <v>196</v>
      </c>
      <c r="C56" s="170" t="s">
        <v>197</v>
      </c>
      <c r="D56" s="166" t="s">
        <v>137</v>
      </c>
      <c r="E56" s="171">
        <v>2</v>
      </c>
      <c r="F56" s="172"/>
      <c r="G56" s="173">
        <f t="shared" si="7"/>
        <v>0</v>
      </c>
      <c r="H56" s="159"/>
      <c r="I56" s="158">
        <f t="shared" si="8"/>
        <v>0</v>
      </c>
      <c r="J56" s="159"/>
      <c r="K56" s="158">
        <f t="shared" si="9"/>
        <v>0</v>
      </c>
      <c r="L56" s="158">
        <v>15</v>
      </c>
      <c r="M56" s="158">
        <f t="shared" si="10"/>
        <v>0</v>
      </c>
      <c r="N56" s="158">
        <v>6.3000000000000003E-4</v>
      </c>
      <c r="O56" s="158">
        <f t="shared" si="11"/>
        <v>0</v>
      </c>
      <c r="P56" s="158">
        <v>0</v>
      </c>
      <c r="Q56" s="158">
        <f t="shared" si="12"/>
        <v>0</v>
      </c>
      <c r="R56" s="158"/>
      <c r="S56" s="158" t="s">
        <v>117</v>
      </c>
      <c r="T56" s="158" t="s">
        <v>117</v>
      </c>
      <c r="U56" s="158">
        <v>0.27200000000000002</v>
      </c>
      <c r="V56" s="158">
        <f t="shared" si="13"/>
        <v>0.54</v>
      </c>
      <c r="W56" s="158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176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68">
        <v>30</v>
      </c>
      <c r="B57" s="169" t="s">
        <v>198</v>
      </c>
      <c r="C57" s="170" t="s">
        <v>199</v>
      </c>
      <c r="D57" s="166" t="s">
        <v>200</v>
      </c>
      <c r="E57" s="171">
        <v>3</v>
      </c>
      <c r="F57" s="172"/>
      <c r="G57" s="173">
        <f t="shared" si="7"/>
        <v>0</v>
      </c>
      <c r="H57" s="159"/>
      <c r="I57" s="158">
        <f t="shared" si="8"/>
        <v>0</v>
      </c>
      <c r="J57" s="159"/>
      <c r="K57" s="158">
        <f t="shared" si="9"/>
        <v>0</v>
      </c>
      <c r="L57" s="158">
        <v>15</v>
      </c>
      <c r="M57" s="158">
        <f t="shared" si="10"/>
        <v>0</v>
      </c>
      <c r="N57" s="158">
        <v>1.48E-3</v>
      </c>
      <c r="O57" s="158">
        <f t="shared" si="11"/>
        <v>0</v>
      </c>
      <c r="P57" s="158">
        <v>0</v>
      </c>
      <c r="Q57" s="158">
        <f t="shared" si="12"/>
        <v>0</v>
      </c>
      <c r="R57" s="158"/>
      <c r="S57" s="158" t="s">
        <v>117</v>
      </c>
      <c r="T57" s="158" t="s">
        <v>117</v>
      </c>
      <c r="U57" s="158">
        <v>0.54</v>
      </c>
      <c r="V57" s="158">
        <f t="shared" si="13"/>
        <v>1.62</v>
      </c>
      <c r="W57" s="158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176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68">
        <v>31</v>
      </c>
      <c r="B58" s="169" t="s">
        <v>201</v>
      </c>
      <c r="C58" s="170" t="s">
        <v>202</v>
      </c>
      <c r="D58" s="166" t="s">
        <v>137</v>
      </c>
      <c r="E58" s="171">
        <v>6</v>
      </c>
      <c r="F58" s="172"/>
      <c r="G58" s="173">
        <f t="shared" si="7"/>
        <v>0</v>
      </c>
      <c r="H58" s="159"/>
      <c r="I58" s="158">
        <f t="shared" si="8"/>
        <v>0</v>
      </c>
      <c r="J58" s="159"/>
      <c r="K58" s="158">
        <f t="shared" si="9"/>
        <v>0</v>
      </c>
      <c r="L58" s="158">
        <v>15</v>
      </c>
      <c r="M58" s="158">
        <f t="shared" si="10"/>
        <v>0</v>
      </c>
      <c r="N58" s="158">
        <v>0</v>
      </c>
      <c r="O58" s="158">
        <f t="shared" si="11"/>
        <v>0</v>
      </c>
      <c r="P58" s="158">
        <v>0</v>
      </c>
      <c r="Q58" s="158">
        <f t="shared" si="12"/>
        <v>0</v>
      </c>
      <c r="R58" s="158"/>
      <c r="S58" s="158" t="s">
        <v>117</v>
      </c>
      <c r="T58" s="158" t="s">
        <v>117</v>
      </c>
      <c r="U58" s="158">
        <v>0.16500000000000001</v>
      </c>
      <c r="V58" s="158">
        <f t="shared" si="13"/>
        <v>0.99</v>
      </c>
      <c r="W58" s="158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176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68">
        <v>32</v>
      </c>
      <c r="B59" s="169" t="s">
        <v>203</v>
      </c>
      <c r="C59" s="170" t="s">
        <v>204</v>
      </c>
      <c r="D59" s="166" t="s">
        <v>150</v>
      </c>
      <c r="E59" s="171">
        <v>6</v>
      </c>
      <c r="F59" s="172"/>
      <c r="G59" s="173">
        <f t="shared" si="7"/>
        <v>0</v>
      </c>
      <c r="H59" s="159"/>
      <c r="I59" s="158">
        <f t="shared" si="8"/>
        <v>0</v>
      </c>
      <c r="J59" s="159"/>
      <c r="K59" s="158">
        <f t="shared" si="9"/>
        <v>0</v>
      </c>
      <c r="L59" s="158">
        <v>15</v>
      </c>
      <c r="M59" s="158">
        <f t="shared" si="10"/>
        <v>0</v>
      </c>
      <c r="N59" s="158">
        <v>1.8000000000000001E-4</v>
      </c>
      <c r="O59" s="158">
        <f t="shared" si="11"/>
        <v>0</v>
      </c>
      <c r="P59" s="158">
        <v>0</v>
      </c>
      <c r="Q59" s="158">
        <f t="shared" si="12"/>
        <v>0</v>
      </c>
      <c r="R59" s="158"/>
      <c r="S59" s="158" t="s">
        <v>117</v>
      </c>
      <c r="T59" s="158" t="s">
        <v>117</v>
      </c>
      <c r="U59" s="158">
        <v>6.7000000000000004E-2</v>
      </c>
      <c r="V59" s="158">
        <f t="shared" si="13"/>
        <v>0.4</v>
      </c>
      <c r="W59" s="158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176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68">
        <v>33</v>
      </c>
      <c r="B60" s="169" t="s">
        <v>205</v>
      </c>
      <c r="C60" s="170" t="s">
        <v>206</v>
      </c>
      <c r="D60" s="166" t="s">
        <v>150</v>
      </c>
      <c r="E60" s="171">
        <v>6</v>
      </c>
      <c r="F60" s="172"/>
      <c r="G60" s="173">
        <f t="shared" si="7"/>
        <v>0</v>
      </c>
      <c r="H60" s="159"/>
      <c r="I60" s="158">
        <f t="shared" si="8"/>
        <v>0</v>
      </c>
      <c r="J60" s="159"/>
      <c r="K60" s="158">
        <f t="shared" si="9"/>
        <v>0</v>
      </c>
      <c r="L60" s="158">
        <v>15</v>
      </c>
      <c r="M60" s="158">
        <f t="shared" si="10"/>
        <v>0</v>
      </c>
      <c r="N60" s="158">
        <v>1.0000000000000001E-5</v>
      </c>
      <c r="O60" s="158">
        <f t="shared" si="11"/>
        <v>0</v>
      </c>
      <c r="P60" s="158">
        <v>0</v>
      </c>
      <c r="Q60" s="158">
        <f t="shared" si="12"/>
        <v>0</v>
      </c>
      <c r="R60" s="158"/>
      <c r="S60" s="158" t="s">
        <v>117</v>
      </c>
      <c r="T60" s="158" t="s">
        <v>117</v>
      </c>
      <c r="U60" s="158">
        <v>6.2E-2</v>
      </c>
      <c r="V60" s="158">
        <f t="shared" si="13"/>
        <v>0.37</v>
      </c>
      <c r="W60" s="158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176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4">
        <v>34</v>
      </c>
      <c r="B61" s="175" t="s">
        <v>69</v>
      </c>
      <c r="C61" s="176" t="s">
        <v>207</v>
      </c>
      <c r="D61" s="167" t="s">
        <v>150</v>
      </c>
      <c r="E61" s="177">
        <v>6</v>
      </c>
      <c r="F61" s="178"/>
      <c r="G61" s="179">
        <f t="shared" si="7"/>
        <v>0</v>
      </c>
      <c r="H61" s="159"/>
      <c r="I61" s="158">
        <f t="shared" si="8"/>
        <v>0</v>
      </c>
      <c r="J61" s="159"/>
      <c r="K61" s="158">
        <f t="shared" si="9"/>
        <v>0</v>
      </c>
      <c r="L61" s="158">
        <v>15</v>
      </c>
      <c r="M61" s="158">
        <f t="shared" si="10"/>
        <v>0</v>
      </c>
      <c r="N61" s="158">
        <v>0</v>
      </c>
      <c r="O61" s="158">
        <f t="shared" si="11"/>
        <v>0</v>
      </c>
      <c r="P61" s="158">
        <v>0</v>
      </c>
      <c r="Q61" s="158">
        <f t="shared" si="12"/>
        <v>0</v>
      </c>
      <c r="R61" s="158"/>
      <c r="S61" s="158" t="s">
        <v>155</v>
      </c>
      <c r="T61" s="158" t="s">
        <v>162</v>
      </c>
      <c r="U61" s="158">
        <v>0</v>
      </c>
      <c r="V61" s="158">
        <f t="shared" si="13"/>
        <v>0</v>
      </c>
      <c r="W61" s="158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118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80">
        <v>35</v>
      </c>
      <c r="B62" s="181" t="s">
        <v>208</v>
      </c>
      <c r="C62" s="193" t="s">
        <v>209</v>
      </c>
      <c r="D62" s="194" t="s">
        <v>0</v>
      </c>
      <c r="E62" s="195"/>
      <c r="F62" s="196"/>
      <c r="G62" s="185">
        <f t="shared" si="7"/>
        <v>0</v>
      </c>
      <c r="H62" s="159"/>
      <c r="I62" s="158">
        <f t="shared" si="8"/>
        <v>0</v>
      </c>
      <c r="J62" s="159"/>
      <c r="K62" s="158">
        <f t="shared" si="9"/>
        <v>0</v>
      </c>
      <c r="L62" s="158">
        <v>15</v>
      </c>
      <c r="M62" s="158">
        <f t="shared" si="10"/>
        <v>0</v>
      </c>
      <c r="N62" s="158">
        <v>0</v>
      </c>
      <c r="O62" s="158">
        <f t="shared" si="11"/>
        <v>0</v>
      </c>
      <c r="P62" s="158">
        <v>0</v>
      </c>
      <c r="Q62" s="158">
        <f t="shared" si="12"/>
        <v>0</v>
      </c>
      <c r="R62" s="158"/>
      <c r="S62" s="158" t="s">
        <v>117</v>
      </c>
      <c r="T62" s="158" t="s">
        <v>117</v>
      </c>
      <c r="U62" s="158">
        <v>0</v>
      </c>
      <c r="V62" s="158">
        <f t="shared" si="13"/>
        <v>0</v>
      </c>
      <c r="W62" s="158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187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86" t="s">
        <v>114</v>
      </c>
      <c r="B63" s="187" t="s">
        <v>71</v>
      </c>
      <c r="C63" s="188" t="s">
        <v>72</v>
      </c>
      <c r="D63" s="189"/>
      <c r="E63" s="190"/>
      <c r="F63" s="191"/>
      <c r="G63" s="192">
        <f>SUMIF(AG64:AG67,"&lt;&gt;NOR",G64:G67)</f>
        <v>0</v>
      </c>
      <c r="H63" s="160"/>
      <c r="I63" s="160">
        <f>SUM(I64:I67)</f>
        <v>0</v>
      </c>
      <c r="J63" s="160"/>
      <c r="K63" s="160">
        <f>SUM(K64:K67)</f>
        <v>0</v>
      </c>
      <c r="L63" s="160"/>
      <c r="M63" s="160">
        <f>SUM(M64:M67)</f>
        <v>0</v>
      </c>
      <c r="N63" s="160"/>
      <c r="O63" s="160">
        <f>SUM(O64:O67)</f>
        <v>0</v>
      </c>
      <c r="P63" s="160"/>
      <c r="Q63" s="160">
        <f>SUM(Q64:Q67)</f>
        <v>0</v>
      </c>
      <c r="R63" s="160"/>
      <c r="S63" s="160"/>
      <c r="T63" s="160"/>
      <c r="U63" s="160"/>
      <c r="V63" s="160">
        <f>SUM(V64:V67)</f>
        <v>0.2</v>
      </c>
      <c r="W63" s="160"/>
      <c r="AG63" t="s">
        <v>115</v>
      </c>
    </row>
    <row r="64" spans="1:60" outlineLevel="1" x14ac:dyDescent="0.2">
      <c r="A64" s="168">
        <v>36</v>
      </c>
      <c r="B64" s="169" t="s">
        <v>210</v>
      </c>
      <c r="C64" s="170" t="s">
        <v>211</v>
      </c>
      <c r="D64" s="166" t="s">
        <v>150</v>
      </c>
      <c r="E64" s="171">
        <v>1.5</v>
      </c>
      <c r="F64" s="172"/>
      <c r="G64" s="173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15</v>
      </c>
      <c r="M64" s="158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8"/>
      <c r="S64" s="158" t="s">
        <v>117</v>
      </c>
      <c r="T64" s="158" t="s">
        <v>156</v>
      </c>
      <c r="U64" s="158">
        <v>0.13300000000000001</v>
      </c>
      <c r="V64" s="158">
        <f>ROUND(E64*U64,2)</f>
        <v>0.2</v>
      </c>
      <c r="W64" s="158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123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68">
        <v>37</v>
      </c>
      <c r="B65" s="169" t="s">
        <v>71</v>
      </c>
      <c r="C65" s="170" t="s">
        <v>212</v>
      </c>
      <c r="D65" s="166" t="s">
        <v>159</v>
      </c>
      <c r="E65" s="171">
        <v>1</v>
      </c>
      <c r="F65" s="172"/>
      <c r="G65" s="173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8">
        <v>0</v>
      </c>
      <c r="O65" s="158">
        <f>ROUND(E65*N65,2)</f>
        <v>0</v>
      </c>
      <c r="P65" s="158">
        <v>0</v>
      </c>
      <c r="Q65" s="158">
        <f>ROUND(E65*P65,2)</f>
        <v>0</v>
      </c>
      <c r="R65" s="158"/>
      <c r="S65" s="158" t="s">
        <v>155</v>
      </c>
      <c r="T65" s="158" t="s">
        <v>162</v>
      </c>
      <c r="U65" s="158">
        <v>0</v>
      </c>
      <c r="V65" s="158">
        <f>ROUND(E65*U65,2)</f>
        <v>0</v>
      </c>
      <c r="W65" s="158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118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4">
        <v>38</v>
      </c>
      <c r="B66" s="175" t="s">
        <v>213</v>
      </c>
      <c r="C66" s="176" t="s">
        <v>308</v>
      </c>
      <c r="D66" s="167" t="s">
        <v>159</v>
      </c>
      <c r="E66" s="177">
        <v>1</v>
      </c>
      <c r="F66" s="178"/>
      <c r="G66" s="179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15</v>
      </c>
      <c r="M66" s="158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8"/>
      <c r="S66" s="158" t="s">
        <v>155</v>
      </c>
      <c r="T66" s="158" t="s">
        <v>162</v>
      </c>
      <c r="U66" s="158">
        <v>0</v>
      </c>
      <c r="V66" s="158">
        <f>ROUND(E66*U66,2)</f>
        <v>0</v>
      </c>
      <c r="W66" s="158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118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80">
        <v>39</v>
      </c>
      <c r="B67" s="181" t="s">
        <v>214</v>
      </c>
      <c r="C67" s="193" t="s">
        <v>215</v>
      </c>
      <c r="D67" s="194" t="s">
        <v>0</v>
      </c>
      <c r="E67" s="195"/>
      <c r="F67" s="196"/>
      <c r="G67" s="185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8">
        <v>0</v>
      </c>
      <c r="O67" s="158">
        <f>ROUND(E67*N67,2)</f>
        <v>0</v>
      </c>
      <c r="P67" s="158">
        <v>0</v>
      </c>
      <c r="Q67" s="158">
        <f>ROUND(E67*P67,2)</f>
        <v>0</v>
      </c>
      <c r="R67" s="158"/>
      <c r="S67" s="158" t="s">
        <v>117</v>
      </c>
      <c r="T67" s="158" t="s">
        <v>117</v>
      </c>
      <c r="U67" s="158">
        <v>0</v>
      </c>
      <c r="V67" s="158">
        <f>ROUND(E67*U67,2)</f>
        <v>0</v>
      </c>
      <c r="W67" s="158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187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86" t="s">
        <v>114</v>
      </c>
      <c r="B68" s="187" t="s">
        <v>73</v>
      </c>
      <c r="C68" s="188" t="s">
        <v>74</v>
      </c>
      <c r="D68" s="189"/>
      <c r="E68" s="190"/>
      <c r="F68" s="191"/>
      <c r="G68" s="192">
        <f>SUMIF(AG69:AG86,"&lt;&gt;NOR",G69:G86)</f>
        <v>0</v>
      </c>
      <c r="H68" s="160"/>
      <c r="I68" s="160">
        <f>SUM(I69:I86)</f>
        <v>0</v>
      </c>
      <c r="J68" s="160"/>
      <c r="K68" s="160">
        <f>SUM(K69:K86)</f>
        <v>0</v>
      </c>
      <c r="L68" s="160"/>
      <c r="M68" s="160">
        <f>SUM(M69:M86)</f>
        <v>0</v>
      </c>
      <c r="N68" s="160"/>
      <c r="O68" s="160">
        <f>SUM(O69:O86)</f>
        <v>0</v>
      </c>
      <c r="P68" s="160"/>
      <c r="Q68" s="160">
        <f>SUM(Q69:Q86)</f>
        <v>0</v>
      </c>
      <c r="R68" s="160"/>
      <c r="S68" s="160"/>
      <c r="T68" s="160"/>
      <c r="U68" s="160"/>
      <c r="V68" s="160">
        <f>SUM(V69:V86)</f>
        <v>8.6</v>
      </c>
      <c r="W68" s="160"/>
      <c r="AG68" t="s">
        <v>115</v>
      </c>
    </row>
    <row r="69" spans="1:60" outlineLevel="1" x14ac:dyDescent="0.2">
      <c r="A69" s="168">
        <v>40</v>
      </c>
      <c r="B69" s="169" t="s">
        <v>216</v>
      </c>
      <c r="C69" s="170" t="s">
        <v>217</v>
      </c>
      <c r="D69" s="166" t="s">
        <v>218</v>
      </c>
      <c r="E69" s="171">
        <v>1</v>
      </c>
      <c r="F69" s="172"/>
      <c r="G69" s="173">
        <f t="shared" ref="G69:G86" si="14">ROUND(E69*F69,2)</f>
        <v>0</v>
      </c>
      <c r="H69" s="159"/>
      <c r="I69" s="158">
        <f t="shared" ref="I69:I86" si="15">ROUND(E69*H69,2)</f>
        <v>0</v>
      </c>
      <c r="J69" s="159"/>
      <c r="K69" s="158">
        <f t="shared" ref="K69:K86" si="16">ROUND(E69*J69,2)</f>
        <v>0</v>
      </c>
      <c r="L69" s="158">
        <v>15</v>
      </c>
      <c r="M69" s="158">
        <f t="shared" ref="M69:M86" si="17">G69*(1+L69/100)</f>
        <v>0</v>
      </c>
      <c r="N69" s="158">
        <v>1.41E-3</v>
      </c>
      <c r="O69" s="158">
        <f t="shared" ref="O69:O86" si="18">ROUND(E69*N69,2)</f>
        <v>0</v>
      </c>
      <c r="P69" s="158">
        <v>0</v>
      </c>
      <c r="Q69" s="158">
        <f t="shared" ref="Q69:Q86" si="19">ROUND(E69*P69,2)</f>
        <v>0</v>
      </c>
      <c r="R69" s="158"/>
      <c r="S69" s="158" t="s">
        <v>117</v>
      </c>
      <c r="T69" s="158" t="s">
        <v>117</v>
      </c>
      <c r="U69" s="158">
        <v>1.575</v>
      </c>
      <c r="V69" s="158">
        <f t="shared" ref="V69:V86" si="20">ROUND(E69*U69,2)</f>
        <v>1.58</v>
      </c>
      <c r="W69" s="158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118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68">
        <v>41</v>
      </c>
      <c r="B70" s="169" t="s">
        <v>219</v>
      </c>
      <c r="C70" s="170" t="s">
        <v>220</v>
      </c>
      <c r="D70" s="166" t="s">
        <v>218</v>
      </c>
      <c r="E70" s="171">
        <v>1</v>
      </c>
      <c r="F70" s="172"/>
      <c r="G70" s="173">
        <f t="shared" si="14"/>
        <v>0</v>
      </c>
      <c r="H70" s="159"/>
      <c r="I70" s="158">
        <f t="shared" si="15"/>
        <v>0</v>
      </c>
      <c r="J70" s="159"/>
      <c r="K70" s="158">
        <f t="shared" si="16"/>
        <v>0</v>
      </c>
      <c r="L70" s="158">
        <v>15</v>
      </c>
      <c r="M70" s="158">
        <f t="shared" si="17"/>
        <v>0</v>
      </c>
      <c r="N70" s="158">
        <v>4.8999999999999998E-4</v>
      </c>
      <c r="O70" s="158">
        <f t="shared" si="18"/>
        <v>0</v>
      </c>
      <c r="P70" s="158">
        <v>0</v>
      </c>
      <c r="Q70" s="158">
        <f t="shared" si="19"/>
        <v>0</v>
      </c>
      <c r="R70" s="158"/>
      <c r="S70" s="158" t="s">
        <v>117</v>
      </c>
      <c r="T70" s="158" t="s">
        <v>117</v>
      </c>
      <c r="U70" s="158">
        <v>3.6</v>
      </c>
      <c r="V70" s="158">
        <f t="shared" si="20"/>
        <v>3.6</v>
      </c>
      <c r="W70" s="158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118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68">
        <v>42</v>
      </c>
      <c r="B71" s="169" t="s">
        <v>221</v>
      </c>
      <c r="C71" s="170" t="s">
        <v>222</v>
      </c>
      <c r="D71" s="166" t="s">
        <v>218</v>
      </c>
      <c r="E71" s="171">
        <v>3</v>
      </c>
      <c r="F71" s="172"/>
      <c r="G71" s="173">
        <f t="shared" si="14"/>
        <v>0</v>
      </c>
      <c r="H71" s="159"/>
      <c r="I71" s="158">
        <f t="shared" si="15"/>
        <v>0</v>
      </c>
      <c r="J71" s="159"/>
      <c r="K71" s="158">
        <f t="shared" si="16"/>
        <v>0</v>
      </c>
      <c r="L71" s="158">
        <v>15</v>
      </c>
      <c r="M71" s="158">
        <f t="shared" si="17"/>
        <v>0</v>
      </c>
      <c r="N71" s="158">
        <v>8.0000000000000007E-5</v>
      </c>
      <c r="O71" s="158">
        <f t="shared" si="18"/>
        <v>0</v>
      </c>
      <c r="P71" s="158">
        <v>0</v>
      </c>
      <c r="Q71" s="158">
        <f t="shared" si="19"/>
        <v>0</v>
      </c>
      <c r="R71" s="158"/>
      <c r="S71" s="158" t="s">
        <v>117</v>
      </c>
      <c r="T71" s="158" t="s">
        <v>117</v>
      </c>
      <c r="U71" s="158">
        <v>0.28999999999999998</v>
      </c>
      <c r="V71" s="158">
        <f t="shared" si="20"/>
        <v>0.87</v>
      </c>
      <c r="W71" s="158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176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68">
        <v>43</v>
      </c>
      <c r="B72" s="169" t="s">
        <v>223</v>
      </c>
      <c r="C72" s="170" t="s">
        <v>224</v>
      </c>
      <c r="D72" s="166" t="s">
        <v>218</v>
      </c>
      <c r="E72" s="171">
        <v>1</v>
      </c>
      <c r="F72" s="172"/>
      <c r="G72" s="173">
        <f t="shared" si="14"/>
        <v>0</v>
      </c>
      <c r="H72" s="159"/>
      <c r="I72" s="158">
        <f t="shared" si="15"/>
        <v>0</v>
      </c>
      <c r="J72" s="159"/>
      <c r="K72" s="158">
        <f t="shared" si="16"/>
        <v>0</v>
      </c>
      <c r="L72" s="158">
        <v>15</v>
      </c>
      <c r="M72" s="158">
        <f t="shared" si="17"/>
        <v>0</v>
      </c>
      <c r="N72" s="158">
        <v>1.2E-4</v>
      </c>
      <c r="O72" s="158">
        <f t="shared" si="18"/>
        <v>0</v>
      </c>
      <c r="P72" s="158">
        <v>0</v>
      </c>
      <c r="Q72" s="158">
        <f t="shared" si="19"/>
        <v>0</v>
      </c>
      <c r="R72" s="158"/>
      <c r="S72" s="158" t="s">
        <v>117</v>
      </c>
      <c r="T72" s="158" t="s">
        <v>117</v>
      </c>
      <c r="U72" s="158">
        <v>0.51700000000000002</v>
      </c>
      <c r="V72" s="158">
        <f t="shared" si="20"/>
        <v>0.52</v>
      </c>
      <c r="W72" s="158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176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44</v>
      </c>
      <c r="B73" s="169" t="s">
        <v>225</v>
      </c>
      <c r="C73" s="170" t="s">
        <v>226</v>
      </c>
      <c r="D73" s="166" t="s">
        <v>137</v>
      </c>
      <c r="E73" s="171">
        <v>2</v>
      </c>
      <c r="F73" s="172"/>
      <c r="G73" s="173">
        <f t="shared" si="14"/>
        <v>0</v>
      </c>
      <c r="H73" s="159"/>
      <c r="I73" s="158">
        <f t="shared" si="15"/>
        <v>0</v>
      </c>
      <c r="J73" s="159"/>
      <c r="K73" s="158">
        <f t="shared" si="16"/>
        <v>0</v>
      </c>
      <c r="L73" s="158">
        <v>15</v>
      </c>
      <c r="M73" s="158">
        <f t="shared" si="17"/>
        <v>0</v>
      </c>
      <c r="N73" s="158">
        <v>1.8000000000000001E-4</v>
      </c>
      <c r="O73" s="158">
        <f t="shared" si="18"/>
        <v>0</v>
      </c>
      <c r="P73" s="158">
        <v>0</v>
      </c>
      <c r="Q73" s="158">
        <f t="shared" si="19"/>
        <v>0</v>
      </c>
      <c r="R73" s="158"/>
      <c r="S73" s="158" t="s">
        <v>117</v>
      </c>
      <c r="T73" s="158" t="s">
        <v>117</v>
      </c>
      <c r="U73" s="158">
        <v>0.52200000000000002</v>
      </c>
      <c r="V73" s="158">
        <f t="shared" si="20"/>
        <v>1.04</v>
      </c>
      <c r="W73" s="158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118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68">
        <v>45</v>
      </c>
      <c r="B74" s="169" t="s">
        <v>227</v>
      </c>
      <c r="C74" s="170" t="s">
        <v>313</v>
      </c>
      <c r="D74" s="166" t="s">
        <v>137</v>
      </c>
      <c r="E74" s="171">
        <v>1</v>
      </c>
      <c r="F74" s="172"/>
      <c r="G74" s="173">
        <f t="shared" si="14"/>
        <v>0</v>
      </c>
      <c r="H74" s="159"/>
      <c r="I74" s="158">
        <f t="shared" si="15"/>
        <v>0</v>
      </c>
      <c r="J74" s="159"/>
      <c r="K74" s="158">
        <f t="shared" si="16"/>
        <v>0</v>
      </c>
      <c r="L74" s="158">
        <v>15</v>
      </c>
      <c r="M74" s="158">
        <f t="shared" si="17"/>
        <v>0</v>
      </c>
      <c r="N74" s="158">
        <v>4.0999999999999999E-4</v>
      </c>
      <c r="O74" s="158">
        <f t="shared" si="18"/>
        <v>0</v>
      </c>
      <c r="P74" s="158">
        <v>0</v>
      </c>
      <c r="Q74" s="158">
        <f t="shared" si="19"/>
        <v>0</v>
      </c>
      <c r="R74" s="158"/>
      <c r="S74" s="158" t="s">
        <v>117</v>
      </c>
      <c r="T74" s="158" t="s">
        <v>117</v>
      </c>
      <c r="U74" s="158">
        <v>0.246</v>
      </c>
      <c r="V74" s="158">
        <f t="shared" si="20"/>
        <v>0.25</v>
      </c>
      <c r="W74" s="158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176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68">
        <v>46</v>
      </c>
      <c r="B75" s="169" t="s">
        <v>228</v>
      </c>
      <c r="C75" s="170" t="s">
        <v>229</v>
      </c>
      <c r="D75" s="166" t="s">
        <v>137</v>
      </c>
      <c r="E75" s="171">
        <v>1</v>
      </c>
      <c r="F75" s="172"/>
      <c r="G75" s="173">
        <f t="shared" si="14"/>
        <v>0</v>
      </c>
      <c r="H75" s="159"/>
      <c r="I75" s="158">
        <f t="shared" si="15"/>
        <v>0</v>
      </c>
      <c r="J75" s="159"/>
      <c r="K75" s="158">
        <f t="shared" si="16"/>
        <v>0</v>
      </c>
      <c r="L75" s="158">
        <v>15</v>
      </c>
      <c r="M75" s="158">
        <f t="shared" si="17"/>
        <v>0</v>
      </c>
      <c r="N75" s="158">
        <v>2.7999999999999998E-4</v>
      </c>
      <c r="O75" s="158">
        <f t="shared" si="18"/>
        <v>0</v>
      </c>
      <c r="P75" s="158">
        <v>0</v>
      </c>
      <c r="Q75" s="158">
        <f t="shared" si="19"/>
        <v>0</v>
      </c>
      <c r="R75" s="158"/>
      <c r="S75" s="158" t="s">
        <v>117</v>
      </c>
      <c r="T75" s="158" t="s">
        <v>117</v>
      </c>
      <c r="U75" s="158">
        <v>0.246</v>
      </c>
      <c r="V75" s="158">
        <f t="shared" si="20"/>
        <v>0.25</v>
      </c>
      <c r="W75" s="158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176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68">
        <v>47</v>
      </c>
      <c r="B76" s="169" t="s">
        <v>230</v>
      </c>
      <c r="C76" s="170" t="s">
        <v>310</v>
      </c>
      <c r="D76" s="166" t="s">
        <v>137</v>
      </c>
      <c r="E76" s="171">
        <v>2</v>
      </c>
      <c r="F76" s="172"/>
      <c r="G76" s="173">
        <f t="shared" si="14"/>
        <v>0</v>
      </c>
      <c r="H76" s="159"/>
      <c r="I76" s="158">
        <f t="shared" si="15"/>
        <v>0</v>
      </c>
      <c r="J76" s="159"/>
      <c r="K76" s="158">
        <f t="shared" si="16"/>
        <v>0</v>
      </c>
      <c r="L76" s="158">
        <v>15</v>
      </c>
      <c r="M76" s="158">
        <f t="shared" si="17"/>
        <v>0</v>
      </c>
      <c r="N76" s="158">
        <v>2.0000000000000001E-4</v>
      </c>
      <c r="O76" s="158">
        <f t="shared" si="18"/>
        <v>0</v>
      </c>
      <c r="P76" s="158">
        <v>0</v>
      </c>
      <c r="Q76" s="158">
        <f t="shared" si="19"/>
        <v>0</v>
      </c>
      <c r="R76" s="158"/>
      <c r="S76" s="158" t="s">
        <v>117</v>
      </c>
      <c r="T76" s="158" t="s">
        <v>117</v>
      </c>
      <c r="U76" s="158">
        <v>0.246</v>
      </c>
      <c r="V76" s="158">
        <f t="shared" si="20"/>
        <v>0.49</v>
      </c>
      <c r="W76" s="158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176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68">
        <v>48</v>
      </c>
      <c r="B77" s="169" t="s">
        <v>231</v>
      </c>
      <c r="C77" s="170" t="s">
        <v>314</v>
      </c>
      <c r="D77" s="166" t="s">
        <v>159</v>
      </c>
      <c r="E77" s="171">
        <v>2</v>
      </c>
      <c r="F77" s="172"/>
      <c r="G77" s="173">
        <f t="shared" si="14"/>
        <v>0</v>
      </c>
      <c r="H77" s="159"/>
      <c r="I77" s="158">
        <f t="shared" si="15"/>
        <v>0</v>
      </c>
      <c r="J77" s="159"/>
      <c r="K77" s="158">
        <f t="shared" si="16"/>
        <v>0</v>
      </c>
      <c r="L77" s="158">
        <v>15</v>
      </c>
      <c r="M77" s="158">
        <f t="shared" si="17"/>
        <v>0</v>
      </c>
      <c r="N77" s="158">
        <v>0</v>
      </c>
      <c r="O77" s="158">
        <f t="shared" si="18"/>
        <v>0</v>
      </c>
      <c r="P77" s="158">
        <v>0</v>
      </c>
      <c r="Q77" s="158">
        <f t="shared" si="19"/>
        <v>0</v>
      </c>
      <c r="R77" s="158"/>
      <c r="S77" s="158" t="s">
        <v>155</v>
      </c>
      <c r="T77" s="158" t="s">
        <v>162</v>
      </c>
      <c r="U77" s="158">
        <v>0</v>
      </c>
      <c r="V77" s="158">
        <f t="shared" si="20"/>
        <v>0</v>
      </c>
      <c r="W77" s="158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118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68">
        <v>49</v>
      </c>
      <c r="B78" s="169" t="s">
        <v>232</v>
      </c>
      <c r="C78" s="170" t="s">
        <v>315</v>
      </c>
      <c r="D78" s="166" t="s">
        <v>137</v>
      </c>
      <c r="E78" s="171">
        <v>1</v>
      </c>
      <c r="F78" s="172"/>
      <c r="G78" s="173">
        <f t="shared" si="14"/>
        <v>0</v>
      </c>
      <c r="H78" s="159"/>
      <c r="I78" s="158">
        <f t="shared" si="15"/>
        <v>0</v>
      </c>
      <c r="J78" s="159"/>
      <c r="K78" s="158">
        <f t="shared" si="16"/>
        <v>0</v>
      </c>
      <c r="L78" s="158">
        <v>15</v>
      </c>
      <c r="M78" s="158">
        <f t="shared" si="17"/>
        <v>0</v>
      </c>
      <c r="N78" s="158">
        <v>0</v>
      </c>
      <c r="O78" s="158">
        <f t="shared" si="18"/>
        <v>0</v>
      </c>
      <c r="P78" s="158">
        <v>0</v>
      </c>
      <c r="Q78" s="158">
        <f t="shared" si="19"/>
        <v>0</v>
      </c>
      <c r="R78" s="158"/>
      <c r="S78" s="158" t="s">
        <v>155</v>
      </c>
      <c r="T78" s="158" t="s">
        <v>156</v>
      </c>
      <c r="U78" s="158">
        <v>0</v>
      </c>
      <c r="V78" s="158">
        <f t="shared" si="20"/>
        <v>0</v>
      </c>
      <c r="W78" s="158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123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68">
        <v>50</v>
      </c>
      <c r="B79" s="169" t="s">
        <v>233</v>
      </c>
      <c r="C79" s="170" t="s">
        <v>303</v>
      </c>
      <c r="D79" s="166" t="s">
        <v>137</v>
      </c>
      <c r="E79" s="171">
        <v>1</v>
      </c>
      <c r="F79" s="172"/>
      <c r="G79" s="173">
        <f t="shared" si="14"/>
        <v>0</v>
      </c>
      <c r="H79" s="159"/>
      <c r="I79" s="158">
        <f t="shared" si="15"/>
        <v>0</v>
      </c>
      <c r="J79" s="159"/>
      <c r="K79" s="158">
        <f t="shared" si="16"/>
        <v>0</v>
      </c>
      <c r="L79" s="158">
        <v>15</v>
      </c>
      <c r="M79" s="158">
        <f t="shared" si="17"/>
        <v>0</v>
      </c>
      <c r="N79" s="158">
        <v>0</v>
      </c>
      <c r="O79" s="158">
        <f t="shared" si="18"/>
        <v>0</v>
      </c>
      <c r="P79" s="158">
        <v>0</v>
      </c>
      <c r="Q79" s="158">
        <f t="shared" si="19"/>
        <v>0</v>
      </c>
      <c r="R79" s="158"/>
      <c r="S79" s="158" t="s">
        <v>155</v>
      </c>
      <c r="T79" s="158" t="s">
        <v>156</v>
      </c>
      <c r="U79" s="158">
        <v>0</v>
      </c>
      <c r="V79" s="158">
        <f t="shared" si="20"/>
        <v>0</v>
      </c>
      <c r="W79" s="158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123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68">
        <v>51</v>
      </c>
      <c r="B80" s="169" t="s">
        <v>234</v>
      </c>
      <c r="C80" s="170" t="s">
        <v>304</v>
      </c>
      <c r="D80" s="166" t="s">
        <v>137</v>
      </c>
      <c r="E80" s="171">
        <v>1</v>
      </c>
      <c r="F80" s="172"/>
      <c r="G80" s="173">
        <f t="shared" si="14"/>
        <v>0</v>
      </c>
      <c r="H80" s="159"/>
      <c r="I80" s="158">
        <f t="shared" si="15"/>
        <v>0</v>
      </c>
      <c r="J80" s="159"/>
      <c r="K80" s="158">
        <f t="shared" si="16"/>
        <v>0</v>
      </c>
      <c r="L80" s="158">
        <v>15</v>
      </c>
      <c r="M80" s="158">
        <f t="shared" si="17"/>
        <v>0</v>
      </c>
      <c r="N80" s="158">
        <v>0</v>
      </c>
      <c r="O80" s="158">
        <f t="shared" si="18"/>
        <v>0</v>
      </c>
      <c r="P80" s="158">
        <v>0</v>
      </c>
      <c r="Q80" s="158">
        <f t="shared" si="19"/>
        <v>0</v>
      </c>
      <c r="R80" s="158"/>
      <c r="S80" s="158" t="s">
        <v>155</v>
      </c>
      <c r="T80" s="158" t="s">
        <v>162</v>
      </c>
      <c r="U80" s="158">
        <v>0</v>
      </c>
      <c r="V80" s="158">
        <f t="shared" si="20"/>
        <v>0</v>
      </c>
      <c r="W80" s="158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118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68">
        <v>52</v>
      </c>
      <c r="B81" s="169" t="s">
        <v>235</v>
      </c>
      <c r="C81" s="170" t="s">
        <v>305</v>
      </c>
      <c r="D81" s="166" t="s">
        <v>137</v>
      </c>
      <c r="E81" s="171">
        <v>3</v>
      </c>
      <c r="F81" s="172"/>
      <c r="G81" s="173">
        <f t="shared" si="14"/>
        <v>0</v>
      </c>
      <c r="H81" s="159"/>
      <c r="I81" s="158">
        <f t="shared" si="15"/>
        <v>0</v>
      </c>
      <c r="J81" s="159"/>
      <c r="K81" s="158">
        <f t="shared" si="16"/>
        <v>0</v>
      </c>
      <c r="L81" s="158">
        <v>15</v>
      </c>
      <c r="M81" s="158">
        <f t="shared" si="17"/>
        <v>0</v>
      </c>
      <c r="N81" s="158">
        <v>0</v>
      </c>
      <c r="O81" s="158">
        <f t="shared" si="18"/>
        <v>0</v>
      </c>
      <c r="P81" s="158">
        <v>0</v>
      </c>
      <c r="Q81" s="158">
        <f t="shared" si="19"/>
        <v>0</v>
      </c>
      <c r="R81" s="158"/>
      <c r="S81" s="158" t="s">
        <v>155</v>
      </c>
      <c r="T81" s="158" t="s">
        <v>162</v>
      </c>
      <c r="U81" s="158">
        <v>0</v>
      </c>
      <c r="V81" s="158">
        <f t="shared" si="20"/>
        <v>0</v>
      </c>
      <c r="W81" s="158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118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53</v>
      </c>
      <c r="B82" s="169" t="s">
        <v>236</v>
      </c>
      <c r="C82" s="170" t="s">
        <v>301</v>
      </c>
      <c r="D82" s="166" t="s">
        <v>137</v>
      </c>
      <c r="E82" s="171">
        <v>1</v>
      </c>
      <c r="F82" s="172"/>
      <c r="G82" s="173">
        <f t="shared" si="14"/>
        <v>0</v>
      </c>
      <c r="H82" s="159"/>
      <c r="I82" s="158">
        <f t="shared" si="15"/>
        <v>0</v>
      </c>
      <c r="J82" s="159"/>
      <c r="K82" s="158">
        <f t="shared" si="16"/>
        <v>0</v>
      </c>
      <c r="L82" s="158">
        <v>15</v>
      </c>
      <c r="M82" s="158">
        <f t="shared" si="17"/>
        <v>0</v>
      </c>
      <c r="N82" s="158">
        <v>0</v>
      </c>
      <c r="O82" s="158">
        <f t="shared" si="18"/>
        <v>0</v>
      </c>
      <c r="P82" s="158">
        <v>0</v>
      </c>
      <c r="Q82" s="158">
        <f t="shared" si="19"/>
        <v>0</v>
      </c>
      <c r="R82" s="158"/>
      <c r="S82" s="158" t="s">
        <v>155</v>
      </c>
      <c r="T82" s="158" t="s">
        <v>156</v>
      </c>
      <c r="U82" s="158">
        <v>0</v>
      </c>
      <c r="V82" s="158">
        <f t="shared" si="20"/>
        <v>0</v>
      </c>
      <c r="W82" s="158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118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68">
        <v>54</v>
      </c>
      <c r="B83" s="169" t="s">
        <v>234</v>
      </c>
      <c r="C83" s="170" t="s">
        <v>237</v>
      </c>
      <c r="D83" s="166" t="s">
        <v>137</v>
      </c>
      <c r="E83" s="171">
        <v>1</v>
      </c>
      <c r="F83" s="172"/>
      <c r="G83" s="173">
        <f t="shared" si="14"/>
        <v>0</v>
      </c>
      <c r="H83" s="159"/>
      <c r="I83" s="158">
        <f t="shared" si="15"/>
        <v>0</v>
      </c>
      <c r="J83" s="159"/>
      <c r="K83" s="158">
        <f t="shared" si="16"/>
        <v>0</v>
      </c>
      <c r="L83" s="158">
        <v>15</v>
      </c>
      <c r="M83" s="158">
        <f t="shared" si="17"/>
        <v>0</v>
      </c>
      <c r="N83" s="158">
        <v>1.8000000000000001E-4</v>
      </c>
      <c r="O83" s="158">
        <f t="shared" si="18"/>
        <v>0</v>
      </c>
      <c r="P83" s="158">
        <v>0</v>
      </c>
      <c r="Q83" s="158">
        <f t="shared" si="19"/>
        <v>0</v>
      </c>
      <c r="R83" s="158"/>
      <c r="S83" s="158" t="s">
        <v>155</v>
      </c>
      <c r="T83" s="158" t="s">
        <v>156</v>
      </c>
      <c r="U83" s="158">
        <v>0</v>
      </c>
      <c r="V83" s="158">
        <f t="shared" si="20"/>
        <v>0</v>
      </c>
      <c r="W83" s="158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238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68">
        <v>55</v>
      </c>
      <c r="B84" s="169" t="s">
        <v>234</v>
      </c>
      <c r="C84" s="170" t="s">
        <v>311</v>
      </c>
      <c r="D84" s="166" t="s">
        <v>137</v>
      </c>
      <c r="E84" s="171">
        <v>1</v>
      </c>
      <c r="F84" s="172"/>
      <c r="G84" s="173">
        <f t="shared" si="14"/>
        <v>0</v>
      </c>
      <c r="H84" s="159"/>
      <c r="I84" s="158">
        <f t="shared" si="15"/>
        <v>0</v>
      </c>
      <c r="J84" s="159"/>
      <c r="K84" s="158">
        <f t="shared" si="16"/>
        <v>0</v>
      </c>
      <c r="L84" s="158">
        <v>15</v>
      </c>
      <c r="M84" s="158">
        <f t="shared" si="17"/>
        <v>0</v>
      </c>
      <c r="N84" s="158">
        <v>0</v>
      </c>
      <c r="O84" s="158">
        <f t="shared" si="18"/>
        <v>0</v>
      </c>
      <c r="P84" s="158">
        <v>0</v>
      </c>
      <c r="Q84" s="158">
        <f t="shared" si="19"/>
        <v>0</v>
      </c>
      <c r="R84" s="158"/>
      <c r="S84" s="158" t="s">
        <v>155</v>
      </c>
      <c r="T84" s="158" t="s">
        <v>156</v>
      </c>
      <c r="U84" s="158">
        <v>0</v>
      </c>
      <c r="V84" s="158">
        <f t="shared" si="20"/>
        <v>0</v>
      </c>
      <c r="W84" s="158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238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4">
        <v>56</v>
      </c>
      <c r="B85" s="175" t="s">
        <v>234</v>
      </c>
      <c r="C85" s="176" t="s">
        <v>300</v>
      </c>
      <c r="D85" s="167" t="s">
        <v>137</v>
      </c>
      <c r="E85" s="177">
        <v>1</v>
      </c>
      <c r="F85" s="178"/>
      <c r="G85" s="179">
        <f t="shared" si="14"/>
        <v>0</v>
      </c>
      <c r="H85" s="159"/>
      <c r="I85" s="158">
        <f t="shared" si="15"/>
        <v>0</v>
      </c>
      <c r="J85" s="159"/>
      <c r="K85" s="158">
        <f t="shared" si="16"/>
        <v>0</v>
      </c>
      <c r="L85" s="158">
        <v>15</v>
      </c>
      <c r="M85" s="158">
        <f t="shared" si="17"/>
        <v>0</v>
      </c>
      <c r="N85" s="158">
        <v>0</v>
      </c>
      <c r="O85" s="158">
        <f t="shared" si="18"/>
        <v>0</v>
      </c>
      <c r="P85" s="158">
        <v>0</v>
      </c>
      <c r="Q85" s="158">
        <f t="shared" si="19"/>
        <v>0</v>
      </c>
      <c r="R85" s="158"/>
      <c r="S85" s="158" t="s">
        <v>155</v>
      </c>
      <c r="T85" s="158" t="s">
        <v>156</v>
      </c>
      <c r="U85" s="158">
        <v>0</v>
      </c>
      <c r="V85" s="158">
        <f t="shared" si="20"/>
        <v>0</v>
      </c>
      <c r="W85" s="158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238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80">
        <v>57</v>
      </c>
      <c r="B86" s="181" t="s">
        <v>239</v>
      </c>
      <c r="C86" s="193" t="s">
        <v>240</v>
      </c>
      <c r="D86" s="194" t="s">
        <v>0</v>
      </c>
      <c r="E86" s="195"/>
      <c r="F86" s="196"/>
      <c r="G86" s="185">
        <f t="shared" si="14"/>
        <v>0</v>
      </c>
      <c r="H86" s="159"/>
      <c r="I86" s="158">
        <f t="shared" si="15"/>
        <v>0</v>
      </c>
      <c r="J86" s="159"/>
      <c r="K86" s="158">
        <f t="shared" si="16"/>
        <v>0</v>
      </c>
      <c r="L86" s="158">
        <v>15</v>
      </c>
      <c r="M86" s="158">
        <f t="shared" si="17"/>
        <v>0</v>
      </c>
      <c r="N86" s="158">
        <v>0</v>
      </c>
      <c r="O86" s="158">
        <f t="shared" si="18"/>
        <v>0</v>
      </c>
      <c r="P86" s="158">
        <v>0</v>
      </c>
      <c r="Q86" s="158">
        <f t="shared" si="19"/>
        <v>0</v>
      </c>
      <c r="R86" s="158"/>
      <c r="S86" s="158" t="s">
        <v>117</v>
      </c>
      <c r="T86" s="158" t="s">
        <v>117</v>
      </c>
      <c r="U86" s="158">
        <v>0</v>
      </c>
      <c r="V86" s="158">
        <f t="shared" si="20"/>
        <v>0</v>
      </c>
      <c r="W86" s="158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187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86" t="s">
        <v>114</v>
      </c>
      <c r="B87" s="187" t="s">
        <v>75</v>
      </c>
      <c r="C87" s="188" t="s">
        <v>76</v>
      </c>
      <c r="D87" s="189"/>
      <c r="E87" s="190"/>
      <c r="F87" s="191"/>
      <c r="G87" s="192">
        <f>SUMIF(AG88:AG88,"&lt;&gt;NOR",G88:G88)</f>
        <v>0</v>
      </c>
      <c r="H87" s="160"/>
      <c r="I87" s="160">
        <f>SUM(I88:I88)</f>
        <v>0</v>
      </c>
      <c r="J87" s="160"/>
      <c r="K87" s="160">
        <f>SUM(K88:K88)</f>
        <v>0</v>
      </c>
      <c r="L87" s="160"/>
      <c r="M87" s="160">
        <f>SUM(M88:M88)</f>
        <v>0</v>
      </c>
      <c r="N87" s="160"/>
      <c r="O87" s="160">
        <f>SUM(O88:O88)</f>
        <v>0</v>
      </c>
      <c r="P87" s="160"/>
      <c r="Q87" s="160">
        <f>SUM(Q88:Q88)</f>
        <v>0</v>
      </c>
      <c r="R87" s="160"/>
      <c r="S87" s="160"/>
      <c r="T87" s="160"/>
      <c r="U87" s="160"/>
      <c r="V87" s="160">
        <f>SUM(V88:V88)</f>
        <v>0</v>
      </c>
      <c r="W87" s="160"/>
      <c r="AG87" t="s">
        <v>115</v>
      </c>
    </row>
    <row r="88" spans="1:60" ht="22.5" outlineLevel="1" x14ac:dyDescent="0.2">
      <c r="A88" s="168">
        <v>58</v>
      </c>
      <c r="B88" s="169" t="s">
        <v>241</v>
      </c>
      <c r="C88" s="170" t="s">
        <v>295</v>
      </c>
      <c r="D88" s="166" t="s">
        <v>137</v>
      </c>
      <c r="E88" s="171">
        <v>2</v>
      </c>
      <c r="F88" s="172"/>
      <c r="G88" s="173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15</v>
      </c>
      <c r="M88" s="158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8"/>
      <c r="S88" s="158" t="s">
        <v>155</v>
      </c>
      <c r="T88" s="158" t="s">
        <v>156</v>
      </c>
      <c r="U88" s="158">
        <v>0</v>
      </c>
      <c r="V88" s="158">
        <f>ROUND(E88*U88,2)</f>
        <v>0</v>
      </c>
      <c r="W88" s="158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242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86" t="s">
        <v>114</v>
      </c>
      <c r="B89" s="187" t="s">
        <v>77</v>
      </c>
      <c r="C89" s="188" t="s">
        <v>78</v>
      </c>
      <c r="D89" s="189"/>
      <c r="E89" s="190"/>
      <c r="F89" s="191"/>
      <c r="G89" s="192">
        <f>SUMIF(AG90:AG97,"&lt;&gt;NOR",G90:G97)</f>
        <v>0</v>
      </c>
      <c r="H89" s="160"/>
      <c r="I89" s="160">
        <f>SUM(I90:I97)</f>
        <v>0</v>
      </c>
      <c r="J89" s="160"/>
      <c r="K89" s="160">
        <f>SUM(K90:K97)</f>
        <v>0</v>
      </c>
      <c r="L89" s="160"/>
      <c r="M89" s="160">
        <f>SUM(M90:M97)</f>
        <v>0</v>
      </c>
      <c r="N89" s="160"/>
      <c r="O89" s="160">
        <f>SUM(O90:O97)</f>
        <v>0.02</v>
      </c>
      <c r="P89" s="160"/>
      <c r="Q89" s="160">
        <f>SUM(Q90:Q97)</f>
        <v>0</v>
      </c>
      <c r="R89" s="160"/>
      <c r="S89" s="160"/>
      <c r="T89" s="160"/>
      <c r="U89" s="160"/>
      <c r="V89" s="160">
        <f>SUM(V90:V97)</f>
        <v>3.7800000000000002</v>
      </c>
      <c r="W89" s="160"/>
      <c r="AG89" t="s">
        <v>115</v>
      </c>
    </row>
    <row r="90" spans="1:60" outlineLevel="1" x14ac:dyDescent="0.2">
      <c r="A90" s="174">
        <v>59</v>
      </c>
      <c r="B90" s="175" t="s">
        <v>243</v>
      </c>
      <c r="C90" s="176" t="s">
        <v>244</v>
      </c>
      <c r="D90" s="165" t="s">
        <v>306</v>
      </c>
      <c r="E90" s="177">
        <v>3.1960000000000002</v>
      </c>
      <c r="F90" s="178"/>
      <c r="G90" s="179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15</v>
      </c>
      <c r="M90" s="158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8"/>
      <c r="S90" s="158" t="s">
        <v>117</v>
      </c>
      <c r="T90" s="158" t="s">
        <v>117</v>
      </c>
      <c r="U90" s="158">
        <v>0.33100000000000002</v>
      </c>
      <c r="V90" s="158">
        <f>ROUND(E90*U90,2)</f>
        <v>1.06</v>
      </c>
      <c r="W90" s="158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176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80"/>
      <c r="B91" s="181"/>
      <c r="C91" s="182" t="s">
        <v>245</v>
      </c>
      <c r="D91" s="183"/>
      <c r="E91" s="184">
        <v>3.1960000000000002</v>
      </c>
      <c r="F91" s="185"/>
      <c r="G91" s="185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120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68">
        <v>60</v>
      </c>
      <c r="B92" s="169" t="s">
        <v>246</v>
      </c>
      <c r="C92" s="170" t="s">
        <v>247</v>
      </c>
      <c r="D92" s="165" t="s">
        <v>306</v>
      </c>
      <c r="E92" s="171">
        <v>3.1960000000000002</v>
      </c>
      <c r="F92" s="172"/>
      <c r="G92" s="173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15</v>
      </c>
      <c r="M92" s="158">
        <f>G92*(1+L92/100)</f>
        <v>0</v>
      </c>
      <c r="N92" s="158">
        <v>2.5000000000000001E-3</v>
      </c>
      <c r="O92" s="158">
        <f>ROUND(E92*N92,2)</f>
        <v>0.01</v>
      </c>
      <c r="P92" s="158">
        <v>0</v>
      </c>
      <c r="Q92" s="158">
        <f>ROUND(E92*P92,2)</f>
        <v>0</v>
      </c>
      <c r="R92" s="158"/>
      <c r="S92" s="158" t="s">
        <v>248</v>
      </c>
      <c r="T92" s="158" t="s">
        <v>248</v>
      </c>
      <c r="U92" s="158">
        <v>0.85</v>
      </c>
      <c r="V92" s="158">
        <f>ROUND(E92*U92,2)</f>
        <v>2.72</v>
      </c>
      <c r="W92" s="158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176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4">
        <v>61</v>
      </c>
      <c r="B93" s="175" t="s">
        <v>249</v>
      </c>
      <c r="C93" s="176" t="s">
        <v>296</v>
      </c>
      <c r="D93" s="165" t="s">
        <v>306</v>
      </c>
      <c r="E93" s="177">
        <v>3.1960000000000002</v>
      </c>
      <c r="F93" s="178"/>
      <c r="G93" s="179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15</v>
      </c>
      <c r="M93" s="158">
        <f>G93*(1+L93/100)</f>
        <v>0</v>
      </c>
      <c r="N93" s="158">
        <v>4.0000000000000002E-4</v>
      </c>
      <c r="O93" s="158">
        <f>ROUND(E93*N93,2)</f>
        <v>0</v>
      </c>
      <c r="P93" s="158">
        <v>0</v>
      </c>
      <c r="Q93" s="158">
        <f>ROUND(E93*P93,2)</f>
        <v>0</v>
      </c>
      <c r="R93" s="158"/>
      <c r="S93" s="158" t="s">
        <v>117</v>
      </c>
      <c r="T93" s="158" t="s">
        <v>117</v>
      </c>
      <c r="U93" s="158">
        <v>0</v>
      </c>
      <c r="V93" s="158">
        <f>ROUND(E93*U93,2)</f>
        <v>0</v>
      </c>
      <c r="W93" s="158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176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80"/>
      <c r="B94" s="181"/>
      <c r="C94" s="182" t="s">
        <v>245</v>
      </c>
      <c r="D94" s="183"/>
      <c r="E94" s="184">
        <v>3.1960000000000002</v>
      </c>
      <c r="F94" s="185"/>
      <c r="G94" s="185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120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4">
        <v>62</v>
      </c>
      <c r="B95" s="175" t="s">
        <v>250</v>
      </c>
      <c r="C95" s="176" t="s">
        <v>307</v>
      </c>
      <c r="D95" s="165" t="s">
        <v>306</v>
      </c>
      <c r="E95" s="177">
        <v>3.5156000000000001</v>
      </c>
      <c r="F95" s="178"/>
      <c r="G95" s="179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15</v>
      </c>
      <c r="M95" s="158">
        <f>G95*(1+L95/100)</f>
        <v>0</v>
      </c>
      <c r="N95" s="158">
        <v>1.5399999999999999E-3</v>
      </c>
      <c r="O95" s="158">
        <f>ROUND(E95*N95,2)</f>
        <v>0.01</v>
      </c>
      <c r="P95" s="158">
        <v>0</v>
      </c>
      <c r="Q95" s="158">
        <f>ROUND(E95*P95,2)</f>
        <v>0</v>
      </c>
      <c r="R95" s="158"/>
      <c r="S95" s="158" t="s">
        <v>155</v>
      </c>
      <c r="T95" s="158" t="s">
        <v>162</v>
      </c>
      <c r="U95" s="158">
        <v>0</v>
      </c>
      <c r="V95" s="158">
        <f>ROUND(E95*U95,2)</f>
        <v>0</v>
      </c>
      <c r="W95" s="158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118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80"/>
      <c r="B96" s="181"/>
      <c r="C96" s="182" t="s">
        <v>251</v>
      </c>
      <c r="D96" s="183"/>
      <c r="E96" s="184">
        <v>3.5156000000000001</v>
      </c>
      <c r="F96" s="185"/>
      <c r="G96" s="185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120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80">
        <v>63</v>
      </c>
      <c r="B97" s="181" t="s">
        <v>252</v>
      </c>
      <c r="C97" s="193" t="s">
        <v>253</v>
      </c>
      <c r="D97" s="194" t="s">
        <v>0</v>
      </c>
      <c r="E97" s="195"/>
      <c r="F97" s="196"/>
      <c r="G97" s="18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117</v>
      </c>
      <c r="T97" s="158" t="s">
        <v>117</v>
      </c>
      <c r="U97" s="158">
        <v>0</v>
      </c>
      <c r="V97" s="158">
        <f>ROUND(E97*U97,2)</f>
        <v>0</v>
      </c>
      <c r="W97" s="158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187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86" t="s">
        <v>114</v>
      </c>
      <c r="B98" s="187" t="s">
        <v>79</v>
      </c>
      <c r="C98" s="188" t="s">
        <v>80</v>
      </c>
      <c r="D98" s="189"/>
      <c r="E98" s="190"/>
      <c r="F98" s="191"/>
      <c r="G98" s="192">
        <f>SUMIF(AG99:AG106,"&lt;&gt;NOR",G99:G106)</f>
        <v>0</v>
      </c>
      <c r="H98" s="160"/>
      <c r="I98" s="160">
        <f>SUM(I99:I106)</f>
        <v>0</v>
      </c>
      <c r="J98" s="160"/>
      <c r="K98" s="160">
        <f>SUM(K99:K106)</f>
        <v>0</v>
      </c>
      <c r="L98" s="160"/>
      <c r="M98" s="160">
        <f>SUM(M99:M106)</f>
        <v>0</v>
      </c>
      <c r="N98" s="160"/>
      <c r="O98" s="160">
        <f>SUM(O99:O106)</f>
        <v>1.61</v>
      </c>
      <c r="P98" s="160"/>
      <c r="Q98" s="160">
        <f>SUM(Q99:Q106)</f>
        <v>0</v>
      </c>
      <c r="R98" s="160"/>
      <c r="S98" s="160"/>
      <c r="T98" s="160"/>
      <c r="U98" s="160"/>
      <c r="V98" s="160">
        <f>SUM(V99:V106)</f>
        <v>34.15</v>
      </c>
      <c r="W98" s="160"/>
      <c r="AG98" t="s">
        <v>115</v>
      </c>
    </row>
    <row r="99" spans="1:60" ht="22.5" outlineLevel="1" x14ac:dyDescent="0.2">
      <c r="A99" s="174">
        <v>64</v>
      </c>
      <c r="B99" s="175" t="s">
        <v>254</v>
      </c>
      <c r="C99" s="176" t="s">
        <v>297</v>
      </c>
      <c r="D99" s="165" t="s">
        <v>306</v>
      </c>
      <c r="E99" s="177">
        <v>24</v>
      </c>
      <c r="F99" s="178"/>
      <c r="G99" s="179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15</v>
      </c>
      <c r="M99" s="158">
        <f>G99*(1+L99/100)</f>
        <v>0</v>
      </c>
      <c r="N99" s="158">
        <v>2.9999999999999997E-4</v>
      </c>
      <c r="O99" s="158">
        <f>ROUND(E99*N99,2)</f>
        <v>0.01</v>
      </c>
      <c r="P99" s="158">
        <v>0</v>
      </c>
      <c r="Q99" s="158">
        <f>ROUND(E99*P99,2)</f>
        <v>0</v>
      </c>
      <c r="R99" s="158"/>
      <c r="S99" s="158" t="s">
        <v>117</v>
      </c>
      <c r="T99" s="158" t="s">
        <v>117</v>
      </c>
      <c r="U99" s="158">
        <v>0</v>
      </c>
      <c r="V99" s="158">
        <f>ROUND(E99*U99,2)</f>
        <v>0</v>
      </c>
      <c r="W99" s="158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176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80"/>
      <c r="B100" s="181"/>
      <c r="C100" s="182" t="s">
        <v>255</v>
      </c>
      <c r="D100" s="183"/>
      <c r="E100" s="184">
        <v>24</v>
      </c>
      <c r="F100" s="185"/>
      <c r="G100" s="185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120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4">
        <v>65</v>
      </c>
      <c r="B101" s="175" t="s">
        <v>256</v>
      </c>
      <c r="C101" s="176" t="s">
        <v>257</v>
      </c>
      <c r="D101" s="165" t="s">
        <v>306</v>
      </c>
      <c r="E101" s="177">
        <v>24</v>
      </c>
      <c r="F101" s="178"/>
      <c r="G101" s="179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15</v>
      </c>
      <c r="M101" s="158">
        <f>G101*(1+L101/100)</f>
        <v>0</v>
      </c>
      <c r="N101" s="158">
        <v>5.5800000000000002E-2</v>
      </c>
      <c r="O101" s="158">
        <f>ROUND(E101*N101,2)</f>
        <v>1.34</v>
      </c>
      <c r="P101" s="158">
        <v>0</v>
      </c>
      <c r="Q101" s="158">
        <f>ROUND(E101*P101,2)</f>
        <v>0</v>
      </c>
      <c r="R101" s="158"/>
      <c r="S101" s="158" t="s">
        <v>117</v>
      </c>
      <c r="T101" s="158" t="s">
        <v>117</v>
      </c>
      <c r="U101" s="158">
        <v>1.3480000000000001</v>
      </c>
      <c r="V101" s="158">
        <f>ROUND(E101*U101,2)</f>
        <v>32.35</v>
      </c>
      <c r="W101" s="158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176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80"/>
      <c r="B102" s="181"/>
      <c r="C102" s="182" t="s">
        <v>255</v>
      </c>
      <c r="D102" s="183"/>
      <c r="E102" s="184">
        <v>24</v>
      </c>
      <c r="F102" s="185"/>
      <c r="G102" s="185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120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68">
        <v>66</v>
      </c>
      <c r="B103" s="169" t="s">
        <v>258</v>
      </c>
      <c r="C103" s="170" t="s">
        <v>259</v>
      </c>
      <c r="D103" s="166" t="s">
        <v>150</v>
      </c>
      <c r="E103" s="171">
        <v>15</v>
      </c>
      <c r="F103" s="172"/>
      <c r="G103" s="173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15</v>
      </c>
      <c r="M103" s="158">
        <f>G103*(1+L103/100)</f>
        <v>0</v>
      </c>
      <c r="N103" s="158">
        <v>0</v>
      </c>
      <c r="O103" s="158">
        <f>ROUND(E103*N103,2)</f>
        <v>0</v>
      </c>
      <c r="P103" s="158">
        <v>0</v>
      </c>
      <c r="Q103" s="158">
        <f>ROUND(E103*P103,2)</f>
        <v>0</v>
      </c>
      <c r="R103" s="158"/>
      <c r="S103" s="158" t="s">
        <v>117</v>
      </c>
      <c r="T103" s="158" t="s">
        <v>117</v>
      </c>
      <c r="U103" s="158">
        <v>0.12</v>
      </c>
      <c r="V103" s="158">
        <f>ROUND(E103*U103,2)</f>
        <v>1.8</v>
      </c>
      <c r="W103" s="158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176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4">
        <v>67</v>
      </c>
      <c r="B104" s="175" t="s">
        <v>260</v>
      </c>
      <c r="C104" s="176" t="s">
        <v>298</v>
      </c>
      <c r="D104" s="165" t="s">
        <v>306</v>
      </c>
      <c r="E104" s="177">
        <v>26.4</v>
      </c>
      <c r="F104" s="178"/>
      <c r="G104" s="179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15</v>
      </c>
      <c r="M104" s="158">
        <f>G104*(1+L104/100)</f>
        <v>0</v>
      </c>
      <c r="N104" s="158">
        <v>0.01</v>
      </c>
      <c r="O104" s="158">
        <f>ROUND(E104*N104,2)</f>
        <v>0.26</v>
      </c>
      <c r="P104" s="158">
        <v>0</v>
      </c>
      <c r="Q104" s="158">
        <f>ROUND(E104*P104,2)</f>
        <v>0</v>
      </c>
      <c r="R104" s="158" t="s">
        <v>261</v>
      </c>
      <c r="S104" s="158" t="s">
        <v>117</v>
      </c>
      <c r="T104" s="158" t="s">
        <v>156</v>
      </c>
      <c r="U104" s="158">
        <v>0</v>
      </c>
      <c r="V104" s="158">
        <f>ROUND(E104*U104,2)</f>
        <v>0</v>
      </c>
      <c r="W104" s="158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242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80"/>
      <c r="B105" s="181"/>
      <c r="C105" s="182" t="s">
        <v>262</v>
      </c>
      <c r="D105" s="183"/>
      <c r="E105" s="184">
        <v>26.4</v>
      </c>
      <c r="F105" s="185"/>
      <c r="G105" s="185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120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80">
        <v>68</v>
      </c>
      <c r="B106" s="181" t="s">
        <v>263</v>
      </c>
      <c r="C106" s="193" t="s">
        <v>264</v>
      </c>
      <c r="D106" s="194" t="s">
        <v>0</v>
      </c>
      <c r="E106" s="195"/>
      <c r="F106" s="196"/>
      <c r="G106" s="185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15</v>
      </c>
      <c r="M106" s="158">
        <f>G106*(1+L106/100)</f>
        <v>0</v>
      </c>
      <c r="N106" s="158">
        <v>0</v>
      </c>
      <c r="O106" s="158">
        <f>ROUND(E106*N106,2)</f>
        <v>0</v>
      </c>
      <c r="P106" s="158">
        <v>0</v>
      </c>
      <c r="Q106" s="158">
        <f>ROUND(E106*P106,2)</f>
        <v>0</v>
      </c>
      <c r="R106" s="158"/>
      <c r="S106" s="158" t="s">
        <v>117</v>
      </c>
      <c r="T106" s="158" t="s">
        <v>117</v>
      </c>
      <c r="U106" s="158">
        <v>0</v>
      </c>
      <c r="V106" s="158">
        <f>ROUND(E106*U106,2)</f>
        <v>0</v>
      </c>
      <c r="W106" s="158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187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86" t="s">
        <v>114</v>
      </c>
      <c r="B107" s="187" t="s">
        <v>81</v>
      </c>
      <c r="C107" s="188" t="s">
        <v>82</v>
      </c>
      <c r="D107" s="189"/>
      <c r="E107" s="190"/>
      <c r="F107" s="191"/>
      <c r="G107" s="192">
        <f>SUMIF(AG108:AG110,"&lt;&gt;NOR",G108:G110)</f>
        <v>0</v>
      </c>
      <c r="H107" s="160"/>
      <c r="I107" s="160">
        <f>SUM(I108:I110)</f>
        <v>0</v>
      </c>
      <c r="J107" s="160"/>
      <c r="K107" s="160">
        <f>SUM(K108:K110)</f>
        <v>0</v>
      </c>
      <c r="L107" s="160"/>
      <c r="M107" s="160">
        <f>SUM(M108:M110)</f>
        <v>0</v>
      </c>
      <c r="N107" s="160"/>
      <c r="O107" s="160">
        <f>SUM(O108:O110)</f>
        <v>0</v>
      </c>
      <c r="P107" s="160"/>
      <c r="Q107" s="160">
        <f>SUM(Q108:Q110)</f>
        <v>0</v>
      </c>
      <c r="R107" s="160"/>
      <c r="S107" s="160"/>
      <c r="T107" s="160"/>
      <c r="U107" s="160"/>
      <c r="V107" s="160">
        <f>SUM(V108:V110)</f>
        <v>0.51</v>
      </c>
      <c r="W107" s="160"/>
      <c r="AG107" t="s">
        <v>115</v>
      </c>
    </row>
    <row r="108" spans="1:60" outlineLevel="1" x14ac:dyDescent="0.2">
      <c r="A108" s="174">
        <v>69</v>
      </c>
      <c r="B108" s="175" t="s">
        <v>265</v>
      </c>
      <c r="C108" s="176" t="s">
        <v>266</v>
      </c>
      <c r="D108" s="165" t="s">
        <v>306</v>
      </c>
      <c r="E108" s="177">
        <v>3</v>
      </c>
      <c r="F108" s="178"/>
      <c r="G108" s="179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15</v>
      </c>
      <c r="M108" s="158">
        <f>G108*(1+L108/100)</f>
        <v>0</v>
      </c>
      <c r="N108" s="158">
        <v>7.6999999999999996E-4</v>
      </c>
      <c r="O108" s="158">
        <f>ROUND(E108*N108,2)</f>
        <v>0</v>
      </c>
      <c r="P108" s="158">
        <v>0</v>
      </c>
      <c r="Q108" s="158">
        <f>ROUND(E108*P108,2)</f>
        <v>0</v>
      </c>
      <c r="R108" s="158"/>
      <c r="S108" s="158" t="s">
        <v>117</v>
      </c>
      <c r="T108" s="158" t="s">
        <v>117</v>
      </c>
      <c r="U108" s="158">
        <v>9.7439999999999999E-2</v>
      </c>
      <c r="V108" s="158">
        <f>ROUND(E108*U108,2)</f>
        <v>0.28999999999999998</v>
      </c>
      <c r="W108" s="158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176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80"/>
      <c r="B109" s="181"/>
      <c r="C109" s="182"/>
      <c r="D109" s="183"/>
      <c r="E109" s="184"/>
      <c r="F109" s="185"/>
      <c r="G109" s="185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120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68">
        <v>70</v>
      </c>
      <c r="B110" s="169" t="s">
        <v>267</v>
      </c>
      <c r="C110" s="170" t="s">
        <v>299</v>
      </c>
      <c r="D110" s="165" t="s">
        <v>306</v>
      </c>
      <c r="E110" s="171">
        <v>3</v>
      </c>
      <c r="F110" s="172"/>
      <c r="G110" s="173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15</v>
      </c>
      <c r="M110" s="158">
        <f>G110*(1+L110/100)</f>
        <v>0</v>
      </c>
      <c r="N110" s="158">
        <v>4.6000000000000001E-4</v>
      </c>
      <c r="O110" s="158">
        <f>ROUND(E110*N110,2)</f>
        <v>0</v>
      </c>
      <c r="P110" s="158">
        <v>0</v>
      </c>
      <c r="Q110" s="158">
        <f>ROUND(E110*P110,2)</f>
        <v>0</v>
      </c>
      <c r="R110" s="158"/>
      <c r="S110" s="158" t="s">
        <v>117</v>
      </c>
      <c r="T110" s="158" t="s">
        <v>117</v>
      </c>
      <c r="U110" s="158">
        <v>7.3099999999999998E-2</v>
      </c>
      <c r="V110" s="158">
        <f>ROUND(E110*U110,2)</f>
        <v>0.22</v>
      </c>
      <c r="W110" s="158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176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86" t="s">
        <v>114</v>
      </c>
      <c r="B111" s="187" t="s">
        <v>83</v>
      </c>
      <c r="C111" s="188" t="s">
        <v>84</v>
      </c>
      <c r="D111" s="189"/>
      <c r="E111" s="190"/>
      <c r="F111" s="191"/>
      <c r="G111" s="192">
        <f>SUMIF(AG112:AG112,"&lt;&gt;NOR",G112:G112)</f>
        <v>0</v>
      </c>
      <c r="H111" s="160"/>
      <c r="I111" s="160">
        <f>SUM(I112:I112)</f>
        <v>0</v>
      </c>
      <c r="J111" s="160"/>
      <c r="K111" s="160">
        <f>SUM(K112:K112)</f>
        <v>0</v>
      </c>
      <c r="L111" s="160"/>
      <c r="M111" s="160">
        <f>SUM(M112:M112)</f>
        <v>0</v>
      </c>
      <c r="N111" s="160"/>
      <c r="O111" s="160">
        <f>SUM(O112:O112)</f>
        <v>0</v>
      </c>
      <c r="P111" s="160"/>
      <c r="Q111" s="160">
        <f>SUM(Q112:Q112)</f>
        <v>0</v>
      </c>
      <c r="R111" s="160"/>
      <c r="S111" s="160"/>
      <c r="T111" s="160"/>
      <c r="U111" s="160"/>
      <c r="V111" s="160">
        <f>SUM(V112:V112)</f>
        <v>0</v>
      </c>
      <c r="W111" s="160"/>
      <c r="AG111" t="s">
        <v>115</v>
      </c>
    </row>
    <row r="112" spans="1:60" outlineLevel="1" x14ac:dyDescent="0.2">
      <c r="A112" s="168">
        <v>71</v>
      </c>
      <c r="B112" s="169" t="s">
        <v>268</v>
      </c>
      <c r="C112" s="170" t="s">
        <v>269</v>
      </c>
      <c r="D112" s="166" t="s">
        <v>159</v>
      </c>
      <c r="E112" s="171">
        <v>1</v>
      </c>
      <c r="F112" s="172"/>
      <c r="G112" s="173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15</v>
      </c>
      <c r="M112" s="158">
        <f>G112*(1+L112/100)</f>
        <v>0</v>
      </c>
      <c r="N112" s="158">
        <v>0</v>
      </c>
      <c r="O112" s="158">
        <f>ROUND(E112*N112,2)</f>
        <v>0</v>
      </c>
      <c r="P112" s="158">
        <v>0</v>
      </c>
      <c r="Q112" s="158">
        <f>ROUND(E112*P112,2)</f>
        <v>0</v>
      </c>
      <c r="R112" s="158"/>
      <c r="S112" s="158" t="s">
        <v>155</v>
      </c>
      <c r="T112" s="158" t="s">
        <v>156</v>
      </c>
      <c r="U112" s="158">
        <v>0</v>
      </c>
      <c r="V112" s="158">
        <f>ROUND(E112*U112,2)</f>
        <v>0</v>
      </c>
      <c r="W112" s="158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118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86" t="s">
        <v>114</v>
      </c>
      <c r="B113" s="187" t="s">
        <v>85</v>
      </c>
      <c r="C113" s="188" t="s">
        <v>86</v>
      </c>
      <c r="D113" s="189"/>
      <c r="E113" s="190"/>
      <c r="F113" s="191"/>
      <c r="G113" s="192">
        <f>SUMIF(AG114:AG119,"&lt;&gt;NOR",G114:G119)</f>
        <v>0</v>
      </c>
      <c r="H113" s="160"/>
      <c r="I113" s="160">
        <f>SUM(I114:I119)</f>
        <v>0</v>
      </c>
      <c r="J113" s="160"/>
      <c r="K113" s="160">
        <f>SUM(K114:K119)</f>
        <v>0</v>
      </c>
      <c r="L113" s="160"/>
      <c r="M113" s="160">
        <f>SUM(M114:M119)</f>
        <v>0</v>
      </c>
      <c r="N113" s="160"/>
      <c r="O113" s="160">
        <f>SUM(O114:O119)</f>
        <v>0</v>
      </c>
      <c r="P113" s="160"/>
      <c r="Q113" s="160">
        <f>SUM(Q114:Q119)</f>
        <v>0</v>
      </c>
      <c r="R113" s="160"/>
      <c r="S113" s="160"/>
      <c r="T113" s="160"/>
      <c r="U113" s="160"/>
      <c r="V113" s="160">
        <f>SUM(V114:V119)</f>
        <v>7.68</v>
      </c>
      <c r="W113" s="160"/>
      <c r="AG113" t="s">
        <v>115</v>
      </c>
    </row>
    <row r="114" spans="1:60" outlineLevel="1" x14ac:dyDescent="0.2">
      <c r="A114" s="168">
        <v>72</v>
      </c>
      <c r="B114" s="169" t="s">
        <v>270</v>
      </c>
      <c r="C114" s="170" t="s">
        <v>271</v>
      </c>
      <c r="D114" s="166" t="s">
        <v>167</v>
      </c>
      <c r="E114" s="171">
        <v>1.774</v>
      </c>
      <c r="F114" s="172"/>
      <c r="G114" s="173">
        <f t="shared" ref="G114:G119" si="21">ROUND(E114*F114,2)</f>
        <v>0</v>
      </c>
      <c r="H114" s="159"/>
      <c r="I114" s="158">
        <f t="shared" ref="I114:I119" si="22">ROUND(E114*H114,2)</f>
        <v>0</v>
      </c>
      <c r="J114" s="159"/>
      <c r="K114" s="158">
        <f t="shared" ref="K114:K119" si="23">ROUND(E114*J114,2)</f>
        <v>0</v>
      </c>
      <c r="L114" s="158">
        <v>15</v>
      </c>
      <c r="M114" s="158">
        <f t="shared" ref="M114:M119" si="24">G114*(1+L114/100)</f>
        <v>0</v>
      </c>
      <c r="N114" s="158">
        <v>0</v>
      </c>
      <c r="O114" s="158">
        <f t="shared" ref="O114:O119" si="25">ROUND(E114*N114,2)</f>
        <v>0</v>
      </c>
      <c r="P114" s="158">
        <v>0</v>
      </c>
      <c r="Q114" s="158">
        <f t="shared" ref="Q114:Q119" si="26">ROUND(E114*P114,2)</f>
        <v>0</v>
      </c>
      <c r="R114" s="158"/>
      <c r="S114" s="158" t="s">
        <v>117</v>
      </c>
      <c r="T114" s="158" t="s">
        <v>117</v>
      </c>
      <c r="U114" s="158">
        <v>0.93300000000000005</v>
      </c>
      <c r="V114" s="158">
        <f t="shared" ref="V114:V119" si="27">ROUND(E114*U114,2)</f>
        <v>1.66</v>
      </c>
      <c r="W114" s="158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68">
        <v>73</v>
      </c>
      <c r="B115" s="169" t="s">
        <v>273</v>
      </c>
      <c r="C115" s="170" t="s">
        <v>274</v>
      </c>
      <c r="D115" s="166" t="s">
        <v>167</v>
      </c>
      <c r="E115" s="171">
        <v>5.3220000000000001</v>
      </c>
      <c r="F115" s="172"/>
      <c r="G115" s="173">
        <f t="shared" si="21"/>
        <v>0</v>
      </c>
      <c r="H115" s="159"/>
      <c r="I115" s="158">
        <f t="shared" si="22"/>
        <v>0</v>
      </c>
      <c r="J115" s="159"/>
      <c r="K115" s="158">
        <f t="shared" si="23"/>
        <v>0</v>
      </c>
      <c r="L115" s="158">
        <v>15</v>
      </c>
      <c r="M115" s="158">
        <f t="shared" si="24"/>
        <v>0</v>
      </c>
      <c r="N115" s="158">
        <v>0</v>
      </c>
      <c r="O115" s="158">
        <f t="shared" si="25"/>
        <v>0</v>
      </c>
      <c r="P115" s="158">
        <v>0</v>
      </c>
      <c r="Q115" s="158">
        <f t="shared" si="26"/>
        <v>0</v>
      </c>
      <c r="R115" s="158"/>
      <c r="S115" s="158" t="s">
        <v>117</v>
      </c>
      <c r="T115" s="158" t="s">
        <v>117</v>
      </c>
      <c r="U115" s="158">
        <v>0.65300000000000002</v>
      </c>
      <c r="V115" s="158">
        <f t="shared" si="27"/>
        <v>3.48</v>
      </c>
      <c r="W115" s="158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68">
        <v>74</v>
      </c>
      <c r="B116" s="169" t="s">
        <v>275</v>
      </c>
      <c r="C116" s="170" t="s">
        <v>276</v>
      </c>
      <c r="D116" s="166" t="s">
        <v>167</v>
      </c>
      <c r="E116" s="171">
        <v>1.774</v>
      </c>
      <c r="F116" s="172"/>
      <c r="G116" s="173">
        <f t="shared" si="21"/>
        <v>0</v>
      </c>
      <c r="H116" s="159"/>
      <c r="I116" s="158">
        <f t="shared" si="22"/>
        <v>0</v>
      </c>
      <c r="J116" s="159"/>
      <c r="K116" s="158">
        <f t="shared" si="23"/>
        <v>0</v>
      </c>
      <c r="L116" s="158">
        <v>15</v>
      </c>
      <c r="M116" s="158">
        <f t="shared" si="24"/>
        <v>0</v>
      </c>
      <c r="N116" s="158">
        <v>0</v>
      </c>
      <c r="O116" s="158">
        <f t="shared" si="25"/>
        <v>0</v>
      </c>
      <c r="P116" s="158">
        <v>0</v>
      </c>
      <c r="Q116" s="158">
        <f t="shared" si="26"/>
        <v>0</v>
      </c>
      <c r="R116" s="158"/>
      <c r="S116" s="158" t="s">
        <v>117</v>
      </c>
      <c r="T116" s="158" t="s">
        <v>117</v>
      </c>
      <c r="U116" s="158">
        <v>0.49</v>
      </c>
      <c r="V116" s="158">
        <f t="shared" si="27"/>
        <v>0.87</v>
      </c>
      <c r="W116" s="158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68">
        <v>75</v>
      </c>
      <c r="B117" s="169" t="s">
        <v>277</v>
      </c>
      <c r="C117" s="170" t="s">
        <v>278</v>
      </c>
      <c r="D117" s="166" t="s">
        <v>167</v>
      </c>
      <c r="E117" s="171">
        <v>15.965999999999999</v>
      </c>
      <c r="F117" s="172"/>
      <c r="G117" s="173">
        <f t="shared" si="21"/>
        <v>0</v>
      </c>
      <c r="H117" s="159"/>
      <c r="I117" s="158">
        <f t="shared" si="22"/>
        <v>0</v>
      </c>
      <c r="J117" s="159"/>
      <c r="K117" s="158">
        <f t="shared" si="23"/>
        <v>0</v>
      </c>
      <c r="L117" s="158">
        <v>15</v>
      </c>
      <c r="M117" s="158">
        <f t="shared" si="24"/>
        <v>0</v>
      </c>
      <c r="N117" s="158">
        <v>0</v>
      </c>
      <c r="O117" s="158">
        <f t="shared" si="25"/>
        <v>0</v>
      </c>
      <c r="P117" s="158">
        <v>0</v>
      </c>
      <c r="Q117" s="158">
        <f t="shared" si="26"/>
        <v>0</v>
      </c>
      <c r="R117" s="158"/>
      <c r="S117" s="158" t="s">
        <v>117</v>
      </c>
      <c r="T117" s="158" t="s">
        <v>117</v>
      </c>
      <c r="U117" s="158">
        <v>0</v>
      </c>
      <c r="V117" s="158">
        <f t="shared" si="27"/>
        <v>0</v>
      </c>
      <c r="W117" s="158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68">
        <v>76</v>
      </c>
      <c r="B118" s="169" t="s">
        <v>279</v>
      </c>
      <c r="C118" s="170" t="s">
        <v>280</v>
      </c>
      <c r="D118" s="166" t="s">
        <v>167</v>
      </c>
      <c r="E118" s="171">
        <v>1.774</v>
      </c>
      <c r="F118" s="172"/>
      <c r="G118" s="173">
        <f t="shared" si="21"/>
        <v>0</v>
      </c>
      <c r="H118" s="159"/>
      <c r="I118" s="158">
        <f t="shared" si="22"/>
        <v>0</v>
      </c>
      <c r="J118" s="159"/>
      <c r="K118" s="158">
        <f t="shared" si="23"/>
        <v>0</v>
      </c>
      <c r="L118" s="158">
        <v>15</v>
      </c>
      <c r="M118" s="158">
        <f t="shared" si="24"/>
        <v>0</v>
      </c>
      <c r="N118" s="158">
        <v>0</v>
      </c>
      <c r="O118" s="158">
        <f t="shared" si="25"/>
        <v>0</v>
      </c>
      <c r="P118" s="158">
        <v>0</v>
      </c>
      <c r="Q118" s="158">
        <f t="shared" si="26"/>
        <v>0</v>
      </c>
      <c r="R118" s="158"/>
      <c r="S118" s="158" t="s">
        <v>117</v>
      </c>
      <c r="T118" s="158" t="s">
        <v>117</v>
      </c>
      <c r="U118" s="158">
        <v>0.94199999999999995</v>
      </c>
      <c r="V118" s="158">
        <f t="shared" si="27"/>
        <v>1.67</v>
      </c>
      <c r="W118" s="158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68">
        <v>77</v>
      </c>
      <c r="B119" s="169" t="s">
        <v>281</v>
      </c>
      <c r="C119" s="170" t="s">
        <v>282</v>
      </c>
      <c r="D119" s="166" t="s">
        <v>167</v>
      </c>
      <c r="E119" s="171">
        <v>1.774</v>
      </c>
      <c r="F119" s="172"/>
      <c r="G119" s="173">
        <f t="shared" si="21"/>
        <v>0</v>
      </c>
      <c r="H119" s="159"/>
      <c r="I119" s="158">
        <f t="shared" si="22"/>
        <v>0</v>
      </c>
      <c r="J119" s="159"/>
      <c r="K119" s="158">
        <f t="shared" si="23"/>
        <v>0</v>
      </c>
      <c r="L119" s="158">
        <v>15</v>
      </c>
      <c r="M119" s="158">
        <f t="shared" si="24"/>
        <v>0</v>
      </c>
      <c r="N119" s="158">
        <v>0</v>
      </c>
      <c r="O119" s="158">
        <f t="shared" si="25"/>
        <v>0</v>
      </c>
      <c r="P119" s="158">
        <v>0</v>
      </c>
      <c r="Q119" s="158">
        <f t="shared" si="26"/>
        <v>0</v>
      </c>
      <c r="R119" s="158"/>
      <c r="S119" s="158" t="s">
        <v>117</v>
      </c>
      <c r="T119" s="158" t="s">
        <v>117</v>
      </c>
      <c r="U119" s="158">
        <v>0</v>
      </c>
      <c r="V119" s="158">
        <f t="shared" si="27"/>
        <v>0</v>
      </c>
      <c r="W119" s="158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86" t="s">
        <v>114</v>
      </c>
      <c r="B120" s="187" t="s">
        <v>88</v>
      </c>
      <c r="C120" s="188" t="s">
        <v>29</v>
      </c>
      <c r="D120" s="189"/>
      <c r="E120" s="190"/>
      <c r="F120" s="191"/>
      <c r="G120" s="192">
        <f>SUMIF(AG121:AG123,"&lt;&gt;NOR",G121:G123)</f>
        <v>0</v>
      </c>
      <c r="H120" s="160"/>
      <c r="I120" s="160">
        <f>SUM(I121:I123)</f>
        <v>0</v>
      </c>
      <c r="J120" s="160"/>
      <c r="K120" s="160">
        <f>SUM(K121:K123)</f>
        <v>0</v>
      </c>
      <c r="L120" s="160"/>
      <c r="M120" s="160">
        <f>SUM(M121:M123)</f>
        <v>0</v>
      </c>
      <c r="N120" s="160"/>
      <c r="O120" s="160">
        <f>SUM(O121:O123)</f>
        <v>0</v>
      </c>
      <c r="P120" s="160"/>
      <c r="Q120" s="160">
        <f>SUM(Q121:Q123)</f>
        <v>0</v>
      </c>
      <c r="R120" s="160"/>
      <c r="S120" s="160"/>
      <c r="T120" s="160"/>
      <c r="U120" s="160"/>
      <c r="V120" s="160">
        <f>SUM(V121:V123)</f>
        <v>0</v>
      </c>
      <c r="W120" s="160"/>
      <c r="AG120" t="s">
        <v>115</v>
      </c>
    </row>
    <row r="121" spans="1:60" outlineLevel="1" x14ac:dyDescent="0.2">
      <c r="A121" s="168">
        <v>78</v>
      </c>
      <c r="B121" s="169" t="s">
        <v>283</v>
      </c>
      <c r="C121" s="170" t="s">
        <v>284</v>
      </c>
      <c r="D121" s="166" t="s">
        <v>285</v>
      </c>
      <c r="E121" s="171">
        <v>1</v>
      </c>
      <c r="F121" s="172"/>
      <c r="G121" s="173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15</v>
      </c>
      <c r="M121" s="158">
        <f>G121*(1+L121/100)</f>
        <v>0</v>
      </c>
      <c r="N121" s="158">
        <v>0</v>
      </c>
      <c r="O121" s="158">
        <f>ROUND(E121*N121,2)</f>
        <v>0</v>
      </c>
      <c r="P121" s="158">
        <v>0</v>
      </c>
      <c r="Q121" s="158">
        <f>ROUND(E121*P121,2)</f>
        <v>0</v>
      </c>
      <c r="R121" s="158"/>
      <c r="S121" s="158" t="s">
        <v>117</v>
      </c>
      <c r="T121" s="158" t="s">
        <v>156</v>
      </c>
      <c r="U121" s="158">
        <v>0</v>
      </c>
      <c r="V121" s="158">
        <f>ROUND(E121*U121,2)</f>
        <v>0</v>
      </c>
      <c r="W121" s="158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8">
        <v>79</v>
      </c>
      <c r="B122" s="169" t="s">
        <v>287</v>
      </c>
      <c r="C122" s="170" t="s">
        <v>288</v>
      </c>
      <c r="D122" s="166" t="s">
        <v>285</v>
      </c>
      <c r="E122" s="171">
        <v>1</v>
      </c>
      <c r="F122" s="172"/>
      <c r="G122" s="173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15</v>
      </c>
      <c r="M122" s="158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8"/>
      <c r="S122" s="158" t="s">
        <v>155</v>
      </c>
      <c r="T122" s="158" t="s">
        <v>156</v>
      </c>
      <c r="U122" s="158">
        <v>0</v>
      </c>
      <c r="V122" s="158">
        <f>ROUND(E122*U122,2)</f>
        <v>0</v>
      </c>
      <c r="W122" s="158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4">
        <v>80</v>
      </c>
      <c r="B123" s="175" t="s">
        <v>289</v>
      </c>
      <c r="C123" s="176" t="s">
        <v>290</v>
      </c>
      <c r="D123" s="167" t="s">
        <v>285</v>
      </c>
      <c r="E123" s="177">
        <v>1</v>
      </c>
      <c r="F123" s="178"/>
      <c r="G123" s="179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15</v>
      </c>
      <c r="M123" s="158">
        <f>G123*(1+L123/100)</f>
        <v>0</v>
      </c>
      <c r="N123" s="158">
        <v>0</v>
      </c>
      <c r="O123" s="158">
        <f>ROUND(E123*N123,2)</f>
        <v>0</v>
      </c>
      <c r="P123" s="158">
        <v>0</v>
      </c>
      <c r="Q123" s="158">
        <f>ROUND(E123*P123,2)</f>
        <v>0</v>
      </c>
      <c r="R123" s="158"/>
      <c r="S123" s="158" t="s">
        <v>155</v>
      </c>
      <c r="T123" s="158" t="s">
        <v>156</v>
      </c>
      <c r="U123" s="158">
        <v>0</v>
      </c>
      <c r="V123" s="158">
        <f>ROUND(E123*U123,2)</f>
        <v>0</v>
      </c>
      <c r="W123" s="158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97"/>
      <c r="B124" s="198"/>
      <c r="C124" s="199"/>
      <c r="D124" s="200"/>
      <c r="E124" s="197"/>
      <c r="F124" s="197"/>
      <c r="G124" s="197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63"/>
      <c r="D125" s="156"/>
      <c r="E125" s="157"/>
      <c r="F125" s="157"/>
      <c r="G125" s="161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291</v>
      </c>
    </row>
    <row r="126" spans="1:60" x14ac:dyDescent="0.2">
      <c r="A126" s="5"/>
      <c r="B126" s="6"/>
      <c r="C126" s="1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8" t="s">
        <v>292</v>
      </c>
      <c r="B128" s="268"/>
      <c r="C128" s="269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9"/>
      <c r="B129" s="250"/>
      <c r="C129" s="251"/>
      <c r="D129" s="250"/>
      <c r="E129" s="250"/>
      <c r="F129" s="250"/>
      <c r="G129" s="252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293</v>
      </c>
    </row>
    <row r="130" spans="1:33" x14ac:dyDescent="0.2">
      <c r="A130" s="253"/>
      <c r="B130" s="254"/>
      <c r="C130" s="255"/>
      <c r="D130" s="254"/>
      <c r="E130" s="254"/>
      <c r="F130" s="254"/>
      <c r="G130" s="256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3"/>
      <c r="B131" s="254"/>
      <c r="C131" s="255"/>
      <c r="D131" s="254"/>
      <c r="E131" s="254"/>
      <c r="F131" s="254"/>
      <c r="G131" s="256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3"/>
      <c r="B132" s="254"/>
      <c r="C132" s="255"/>
      <c r="D132" s="254"/>
      <c r="E132" s="254"/>
      <c r="F132" s="254"/>
      <c r="G132" s="256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7"/>
      <c r="B133" s="258"/>
      <c r="C133" s="259"/>
      <c r="D133" s="258"/>
      <c r="E133" s="258"/>
      <c r="F133" s="258"/>
      <c r="G133" s="260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62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64"/>
      <c r="D135" s="142"/>
      <c r="AG135" t="s">
        <v>294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Ručková Renáta</cp:lastModifiedBy>
  <cp:lastPrinted>2021-07-02T07:51:03Z</cp:lastPrinted>
  <dcterms:created xsi:type="dcterms:W3CDTF">2009-04-08T07:15:50Z</dcterms:created>
  <dcterms:modified xsi:type="dcterms:W3CDTF">2021-07-07T06:19:32Z</dcterms:modified>
</cp:coreProperties>
</file>